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tables/table1.xml" ContentType="application/vnd.openxmlformats-officedocument.spreadsheetml.table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persons/person.xml" ContentType="application/vnd.ms-excel.perso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R:\comissao_de_licitacao\EDITAIS_2024\SO\Edital 015-24\"/>
    </mc:Choice>
  </mc:AlternateContent>
  <xr:revisionPtr revIDLastSave="0" documentId="8_{9F70B546-AAE5-41CF-8FDE-5AF19D386A48}" xr6:coauthVersionLast="47" xr6:coauthVersionMax="47" xr10:uidLastSave="{00000000-0000-0000-0000-000000000000}"/>
  <bookViews>
    <workbookView xWindow="-120" yWindow="-120" windowWidth="29040" windowHeight="15720" tabRatio="741" xr2:uid="{00000000-000D-0000-FFFF-FFFF00000000}"/>
  </bookViews>
  <sheets>
    <sheet name="ORÇAMENTO" sheetId="8" r:id="rId1"/>
    <sheet name="CRONOGRAMA" sheetId="7" r:id="rId2"/>
    <sheet name="CP BDI OBRA" sheetId="9" r:id="rId3"/>
    <sheet name="CP BDI MATERIAIS" sheetId="10" r:id="rId4"/>
  </sheets>
  <externalReferences>
    <externalReference r:id="rId5"/>
    <externalReference r:id="rId6"/>
  </externalReferences>
  <definedNames>
    <definedName name="_xlnm._FilterDatabase" localSheetId="0" hidden="1">ORÇAMENTO!#REF!</definedName>
    <definedName name="_Order1">255</definedName>
    <definedName name="_xlnm.Print_Area" localSheetId="3">'CP BDI MATERIAIS'!$A$1:$AM$25</definedName>
    <definedName name="_xlnm.Print_Area" localSheetId="2">'CP BDI OBRA'!$A$1:$AM$25</definedName>
    <definedName name="_xlnm.Print_Area" localSheetId="1">CRONOGRAMA!$A$1:$I$30</definedName>
    <definedName name="_xlnm.Print_Area" localSheetId="0">ORÇAMENTO!$A$1:$I$82</definedName>
    <definedName name="BDI.Opcao">[1]DADOS!$F$18</definedName>
    <definedName name="DESONERACAO">IF(OR(Import.Desoneracao="DESONERADO",Import.Desoneracao="SIM"),"SIM","NÃO")</definedName>
    <definedName name="Excel_BuiltIn_Print_Area_1">#REF!</definedName>
    <definedName name="Excel_BuiltIn_Print_Area_2">#REF!</definedName>
    <definedName name="Import.Desoneracao">OFFSET([1]DADOS!$G$18,0,-1)</definedName>
    <definedName name="TIPOORCAMENTO">IF(VALUE([2]MENU!$O$3)=2,"Licitado","Proposto")</definedName>
    <definedName name="_xlnm.Print_Titles" localSheetId="0">ORÇAMENTO!$5:$7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0" i="7" l="1"/>
  <c r="E8" i="7"/>
  <c r="V16" i="10" l="1"/>
  <c r="V14" i="10" l="1"/>
  <c r="V13" i="10"/>
  <c r="V12" i="10"/>
  <c r="V11" i="10"/>
  <c r="V16" i="9"/>
  <c r="V15" i="9"/>
  <c r="B22" i="7" l="1"/>
  <c r="F10" i="7" l="1"/>
  <c r="G10" i="7"/>
  <c r="H10" i="7"/>
  <c r="I10" i="7"/>
  <c r="F8" i="7"/>
  <c r="G8" i="7"/>
  <c r="H8" i="7"/>
  <c r="I8" i="7"/>
  <c r="K20" i="7"/>
  <c r="K12" i="7"/>
  <c r="K16" i="7"/>
  <c r="K8" i="7" l="1"/>
  <c r="K10" i="7"/>
  <c r="K18" i="7"/>
  <c r="B10" i="7" l="1"/>
  <c r="B18" i="7" l="1"/>
  <c r="B20" i="7" l="1"/>
  <c r="B16" i="7"/>
  <c r="B14" i="7"/>
  <c r="B12" i="7"/>
  <c r="B8" i="7"/>
  <c r="K16" i="10" l="1"/>
  <c r="AO17" i="10" s="1"/>
  <c r="AT17" i="10" s="1"/>
  <c r="AU17" i="10" s="1"/>
  <c r="V15" i="10"/>
  <c r="AI9" i="10" s="1"/>
  <c r="I6" i="8" s="1"/>
  <c r="AS16" i="10"/>
  <c r="AQ16" i="10"/>
  <c r="AO16" i="10"/>
  <c r="AS15" i="10"/>
  <c r="AQ15" i="10"/>
  <c r="AO15" i="10"/>
  <c r="AS14" i="10"/>
  <c r="AQ14" i="10"/>
  <c r="AO14" i="10"/>
  <c r="AS13" i="10"/>
  <c r="AQ13" i="10"/>
  <c r="AO13" i="10"/>
  <c r="AS12" i="10"/>
  <c r="AQ12" i="10"/>
  <c r="AO12" i="10"/>
  <c r="H80" i="8" l="1"/>
  <c r="I80" i="8" s="1"/>
  <c r="H16" i="8"/>
  <c r="I16" i="8" s="1"/>
  <c r="I15" i="8" s="1"/>
  <c r="C11" i="7" s="1"/>
  <c r="H31" i="8"/>
  <c r="I31" i="8" s="1"/>
  <c r="H17" i="8"/>
  <c r="I17" i="8" s="1"/>
  <c r="H50" i="8"/>
  <c r="I50" i="8" s="1"/>
  <c r="H40" i="8"/>
  <c r="I40" i="8" s="1"/>
  <c r="H60" i="8"/>
  <c r="I60" i="8" s="1"/>
  <c r="AT12" i="10"/>
  <c r="AU12" i="10" s="1"/>
  <c r="AP12" i="10" s="1"/>
  <c r="AT15" i="10"/>
  <c r="AU15" i="10" s="1"/>
  <c r="AP15" i="10" s="1"/>
  <c r="AT13" i="10"/>
  <c r="AU13" i="10" s="1"/>
  <c r="AP13" i="10" s="1"/>
  <c r="AT14" i="10"/>
  <c r="AU14" i="10" s="1"/>
  <c r="AP14" i="10" s="1"/>
  <c r="AT16" i="10"/>
  <c r="AU16" i="10" s="1"/>
  <c r="AP16" i="10" s="1"/>
  <c r="G11" i="7" l="1"/>
  <c r="H11" i="7"/>
  <c r="E11" i="7"/>
  <c r="I11" i="7"/>
  <c r="F11" i="7"/>
  <c r="AR14" i="10"/>
  <c r="AR12" i="10"/>
  <c r="AR15" i="10"/>
  <c r="AR13" i="10"/>
  <c r="AR16" i="10"/>
  <c r="J11" i="7" l="1"/>
  <c r="AS16" i="9"/>
  <c r="AQ16" i="9"/>
  <c r="AO16" i="9"/>
  <c r="AO17" i="9"/>
  <c r="AT17" i="9" s="1"/>
  <c r="AU17" i="9" s="1"/>
  <c r="AS15" i="9"/>
  <c r="AQ15" i="9"/>
  <c r="AO15" i="9"/>
  <c r="AS14" i="9"/>
  <c r="AQ14" i="9"/>
  <c r="AO14" i="9"/>
  <c r="AS13" i="9"/>
  <c r="AQ13" i="9"/>
  <c r="AO13" i="9"/>
  <c r="AS12" i="9"/>
  <c r="AQ12" i="9"/>
  <c r="AO12" i="9"/>
  <c r="AI9" i="9" l="1"/>
  <c r="I5" i="8" s="1"/>
  <c r="AT15" i="9"/>
  <c r="AU15" i="9" s="1"/>
  <c r="AR15" i="9" s="1"/>
  <c r="AT14" i="9"/>
  <c r="AU14" i="9" s="1"/>
  <c r="AP14" i="9" s="1"/>
  <c r="AT16" i="9"/>
  <c r="AU16" i="9" s="1"/>
  <c r="AR16" i="9" s="1"/>
  <c r="AT12" i="9"/>
  <c r="AU12" i="9" s="1"/>
  <c r="AP12" i="9" s="1"/>
  <c r="AT13" i="9"/>
  <c r="AU13" i="9" s="1"/>
  <c r="AP13" i="9" s="1"/>
  <c r="H68" i="8" l="1"/>
  <c r="I68" i="8" s="1"/>
  <c r="H42" i="8"/>
  <c r="H61" i="8"/>
  <c r="I61" i="8" s="1"/>
  <c r="H47" i="8"/>
  <c r="I47" i="8" s="1"/>
  <c r="H10" i="8"/>
  <c r="H43" i="8"/>
  <c r="I43" i="8" s="1"/>
  <c r="H67" i="8"/>
  <c r="I67" i="8" s="1"/>
  <c r="H38" i="8"/>
  <c r="I38" i="8" s="1"/>
  <c r="H76" i="8"/>
  <c r="I76" i="8" s="1"/>
  <c r="H64" i="8"/>
  <c r="H37" i="8"/>
  <c r="H34" i="8"/>
  <c r="I34" i="8" s="1"/>
  <c r="H73" i="8"/>
  <c r="H71" i="8"/>
  <c r="I71" i="8" s="1"/>
  <c r="H46" i="8"/>
  <c r="I46" i="8" s="1"/>
  <c r="H26" i="8"/>
  <c r="I26" i="8" s="1"/>
  <c r="H57" i="8"/>
  <c r="I57" i="8" s="1"/>
  <c r="H48" i="8"/>
  <c r="H27" i="8"/>
  <c r="H30" i="8"/>
  <c r="H75" i="8"/>
  <c r="I75" i="8" s="1"/>
  <c r="H58" i="8"/>
  <c r="I58" i="8" s="1"/>
  <c r="H49" i="8"/>
  <c r="I49" i="8" s="1"/>
  <c r="H35" i="8"/>
  <c r="I35" i="8" s="1"/>
  <c r="H72" i="8"/>
  <c r="I72" i="8" s="1"/>
  <c r="H77" i="8"/>
  <c r="H45" i="8"/>
  <c r="I45" i="8" s="1"/>
  <c r="H11" i="8"/>
  <c r="H65" i="8"/>
  <c r="I65" i="8" s="1"/>
  <c r="H79" i="8"/>
  <c r="I79" i="8" s="1"/>
  <c r="H44" i="8"/>
  <c r="I44" i="8" s="1"/>
  <c r="H78" i="8"/>
  <c r="I78" i="8" s="1"/>
  <c r="H62" i="8"/>
  <c r="I62" i="8" s="1"/>
  <c r="H39" i="8"/>
  <c r="H53" i="8"/>
  <c r="H66" i="8"/>
  <c r="I66" i="8" s="1"/>
  <c r="H56" i="8"/>
  <c r="I56" i="8" s="1"/>
  <c r="H70" i="8"/>
  <c r="I70" i="8" s="1"/>
  <c r="H54" i="8"/>
  <c r="I54" i="8" s="1"/>
  <c r="H36" i="8"/>
  <c r="I36" i="8" s="1"/>
  <c r="H52" i="8"/>
  <c r="I52" i="8" s="1"/>
  <c r="H29" i="8"/>
  <c r="H82" i="8"/>
  <c r="I82" i="8" s="1"/>
  <c r="H21" i="8"/>
  <c r="I21" i="8" s="1"/>
  <c r="H19" i="8"/>
  <c r="I19" i="8" s="1"/>
  <c r="H23" i="8"/>
  <c r="I23" i="8" s="1"/>
  <c r="H13" i="8"/>
  <c r="I13" i="8" s="1"/>
  <c r="H74" i="8"/>
  <c r="H20" i="8"/>
  <c r="H55" i="8"/>
  <c r="I55" i="8" s="1"/>
  <c r="H14" i="8"/>
  <c r="I14" i="8" s="1"/>
  <c r="H12" i="8"/>
  <c r="I12" i="8" s="1"/>
  <c r="H59" i="8"/>
  <c r="I59" i="8" s="1"/>
  <c r="H22" i="8"/>
  <c r="I22" i="8" s="1"/>
  <c r="I73" i="8"/>
  <c r="I39" i="8"/>
  <c r="I48" i="8"/>
  <c r="I64" i="8"/>
  <c r="I42" i="8"/>
  <c r="I37" i="8"/>
  <c r="I53" i="8"/>
  <c r="I10" i="8"/>
  <c r="I30" i="8"/>
  <c r="I29" i="8"/>
  <c r="I27" i="8"/>
  <c r="I77" i="8"/>
  <c r="I11" i="8"/>
  <c r="AR12" i="9"/>
  <c r="AP15" i="9"/>
  <c r="AP16" i="9"/>
  <c r="AR13" i="9"/>
  <c r="AR14" i="9"/>
  <c r="I81" i="8" l="1"/>
  <c r="I51" i="8"/>
  <c r="I41" i="8"/>
  <c r="I9" i="8"/>
  <c r="I25" i="8"/>
  <c r="I28" i="8"/>
  <c r="I63" i="8"/>
  <c r="I33" i="8"/>
  <c r="I20" i="8"/>
  <c r="I18" i="8" l="1"/>
  <c r="C19" i="7"/>
  <c r="G19" i="7" s="1"/>
  <c r="I24" i="8"/>
  <c r="I32" i="8"/>
  <c r="F19" i="7"/>
  <c r="K14" i="7"/>
  <c r="C9" i="7"/>
  <c r="H19" i="7" l="1"/>
  <c r="I19" i="7"/>
  <c r="C13" i="7"/>
  <c r="F13" i="7" s="1"/>
  <c r="H9" i="7"/>
  <c r="E9" i="7"/>
  <c r="F9" i="7"/>
  <c r="I9" i="7"/>
  <c r="G9" i="7"/>
  <c r="C15" i="7"/>
  <c r="E15" i="7" s="1"/>
  <c r="J19" i="7" l="1"/>
  <c r="H13" i="7"/>
  <c r="G13" i="7"/>
  <c r="E13" i="7"/>
  <c r="I13" i="7"/>
  <c r="J9" i="7"/>
  <c r="J13" i="7" l="1"/>
  <c r="J15" i="7"/>
  <c r="I74" i="8" l="1"/>
  <c r="I69" i="8" l="1"/>
  <c r="C21" i="7" l="1"/>
  <c r="I21" i="7" s="1"/>
  <c r="H21" i="7" l="1"/>
  <c r="J21" i="7" s="1"/>
  <c r="C17" i="7"/>
  <c r="I17" i="7" s="1"/>
  <c r="E17" i="7" l="1"/>
  <c r="E27" i="7" s="1"/>
  <c r="I27" i="7"/>
  <c r="F17" i="7"/>
  <c r="F27" i="7" s="1"/>
  <c r="G17" i="7"/>
  <c r="G27" i="7" s="1"/>
  <c r="H17" i="7"/>
  <c r="H27" i="7" s="1"/>
  <c r="J17" i="7" l="1"/>
  <c r="I8" i="8" l="1"/>
  <c r="C23" i="7"/>
  <c r="C25" i="7" s="1"/>
  <c r="D23" i="7" l="1"/>
  <c r="J23" i="7" s="1"/>
  <c r="J25" i="7" s="1"/>
  <c r="C8" i="7"/>
  <c r="C22" i="7"/>
  <c r="G28" i="7"/>
  <c r="E28" i="7"/>
  <c r="C18" i="7"/>
  <c r="C12" i="7"/>
  <c r="F28" i="7"/>
  <c r="C10" i="7"/>
  <c r="C20" i="7"/>
  <c r="H28" i="7"/>
  <c r="C14" i="7"/>
  <c r="C16" i="7"/>
  <c r="I28" i="7"/>
  <c r="D27" i="7"/>
  <c r="D29" i="7" l="1"/>
  <c r="E29" i="7" s="1"/>
  <c r="F29" i="7" s="1"/>
  <c r="G29" i="7" s="1"/>
  <c r="H29" i="7" s="1"/>
  <c r="I29" i="7" s="1"/>
  <c r="D28" i="7"/>
  <c r="D30" i="7" s="1"/>
  <c r="E30" i="7" s="1"/>
  <c r="F30" i="7" s="1"/>
  <c r="G30" i="7" l="1"/>
  <c r="H30" i="7" s="1"/>
  <c r="I30" i="7" s="1"/>
  <c r="E32" i="7"/>
  <c r="G32" i="7"/>
  <c r="H32" i="7"/>
  <c r="I32" i="7"/>
  <c r="F32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Delson</author>
  </authors>
  <commentList>
    <comment ref="G10" authorId="0" shapeId="0" xr:uid="{00000000-0006-0000-0000-000001000000}">
      <text>
        <r>
          <rPr>
            <b/>
            <sz val="9"/>
            <color indexed="81"/>
            <rFont val="Segoe UI"/>
            <family val="2"/>
          </rPr>
          <t>OBS: PREENCHER APENAS AS CÉLULAS EM AMARELO</t>
        </r>
        <r>
          <rPr>
            <sz val="9"/>
            <color indexed="81"/>
            <rFont val="Segoe UI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<sst xmlns="http://schemas.openxmlformats.org/spreadsheetml/2006/main" count="466" uniqueCount="250">
  <si>
    <t>ITEM</t>
  </si>
  <si>
    <t>DESCRIÇÃO DOS SERVIÇOS</t>
  </si>
  <si>
    <t>CÓDIGO</t>
  </si>
  <si>
    <t>1.1</t>
  </si>
  <si>
    <t>SINAPI</t>
  </si>
  <si>
    <t>M</t>
  </si>
  <si>
    <t>KG</t>
  </si>
  <si>
    <t>ENCHIMENTO DE AREIA PARA DRENO, LANÇAMENTO MECANIZADO. AF_07/2021</t>
  </si>
  <si>
    <t>H</t>
  </si>
  <si>
    <t>COMPOSIÇÃO</t>
  </si>
  <si>
    <t>4</t>
  </si>
  <si>
    <t>5</t>
  </si>
  <si>
    <t>3</t>
  </si>
  <si>
    <t>VALOR  DOS SERVIÇOS</t>
  </si>
  <si>
    <t>MÊS 01</t>
  </si>
  <si>
    <t>MÊS 02</t>
  </si>
  <si>
    <t>MÊS 03</t>
  </si>
  <si>
    <t>MÊS 04</t>
  </si>
  <si>
    <t>MÊS 05</t>
  </si>
  <si>
    <t>MÊS 06</t>
  </si>
  <si>
    <t>VALOR TOTAL DA OBRA:</t>
  </si>
  <si>
    <t>TOTAL SIMPLES - R$</t>
  </si>
  <si>
    <t>TOTAL SIMPLES - %</t>
  </si>
  <si>
    <t>TOTAL ACUMULADO - R$</t>
  </si>
  <si>
    <t>TOTAL ACUMULADO - %</t>
  </si>
  <si>
    <t>DESCRIÇÃO</t>
  </si>
  <si>
    <t>INSTALAÇÕES PROVISÓRIAS</t>
  </si>
  <si>
    <t>1.2</t>
  </si>
  <si>
    <t>1.3</t>
  </si>
  <si>
    <t>1.4</t>
  </si>
  <si>
    <t>MÊS</t>
  </si>
  <si>
    <t>2.1</t>
  </si>
  <si>
    <t>TERRAPLENAGEM</t>
  </si>
  <si>
    <t>3.1</t>
  </si>
  <si>
    <t>CORTE E ATERRO</t>
  </si>
  <si>
    <t>3.2</t>
  </si>
  <si>
    <t>DRENAGEM</t>
  </si>
  <si>
    <t>5.1</t>
  </si>
  <si>
    <t>5.3</t>
  </si>
  <si>
    <t>Composição do BDI sugerida</t>
  </si>
  <si>
    <t>Intervalos admissíveis sem justificativa</t>
  </si>
  <si>
    <t>Composição de BDI Adotada</t>
  </si>
  <si>
    <t>BDI Proposto:</t>
  </si>
  <si>
    <t>Mínimo</t>
  </si>
  <si>
    <t>Média</t>
  </si>
  <si>
    <t>Máximo</t>
  </si>
  <si>
    <t>Desvio</t>
  </si>
  <si>
    <t>Desvio
Médio</t>
  </si>
  <si>
    <t>Garantia (G) + Seguro (S)</t>
  </si>
  <si>
    <t xml:space="preserve">De </t>
  </si>
  <si>
    <t>até</t>
  </si>
  <si>
    <t xml:space="preserve">  Garantia:</t>
  </si>
  <si>
    <r>
      <t xml:space="preserve"> BDI =</t>
    </r>
    <r>
      <rPr>
        <u/>
        <sz val="8"/>
        <rFont val="Arial"/>
        <family val="2"/>
      </rPr>
      <t xml:space="preserve"> (1+AC+S+R+G)x(1+DF)x(1+L</t>
    </r>
    <r>
      <rPr>
        <sz val="8"/>
        <rFont val="Arial"/>
        <family val="2"/>
      </rPr>
      <t xml:space="preserve">)  -1
                                  1-I
  </t>
    </r>
    <r>
      <rPr>
        <u/>
        <sz val="8"/>
        <rFont val="Arial"/>
        <family val="2"/>
      </rPr>
      <t>Observação</t>
    </r>
    <r>
      <rPr>
        <sz val="8"/>
        <rFont val="Arial"/>
        <family val="2"/>
      </rPr>
      <t>:
  i)   Composição do BDI, intervalos admissíveis e Fórmula de cálculo nos termos do Acórdão 2622/2013 do TCU.</t>
    </r>
  </si>
  <si>
    <t>Superior</t>
  </si>
  <si>
    <t>Inferior</t>
  </si>
  <si>
    <t xml:space="preserve">Risco (R) </t>
  </si>
  <si>
    <t xml:space="preserve">  Risco:</t>
  </si>
  <si>
    <t>Despesas financeiras (DF)</t>
  </si>
  <si>
    <t xml:space="preserve">  Despesas financeiras:</t>
  </si>
  <si>
    <t>Administração Central (AC)</t>
  </si>
  <si>
    <t xml:space="preserve">  Administração central:</t>
  </si>
  <si>
    <t>Lucro (L)</t>
  </si>
  <si>
    <t xml:space="preserve">  Lucro:</t>
  </si>
  <si>
    <t>Impostos (I)**</t>
  </si>
  <si>
    <t xml:space="preserve">  Tributos:</t>
  </si>
  <si>
    <t xml:space="preserve">Obs.: IMPOSTOS (I) =               CONFINS               +                        PIS                         +                       ISS***                       </t>
  </si>
  <si>
    <t>+</t>
  </si>
  <si>
    <t>CPRB*</t>
  </si>
  <si>
    <t>* CPRB = Contribuição Previdenciária sobre Receita Bruta, devido a desoneração da folha de pagamento, Lei 12.844/2013.</t>
  </si>
  <si>
    <t>**Valores de Impostos considerados para empresas com regime de incidência cumulativa de PIS e COFINS.</t>
  </si>
  <si>
    <t>*** Valor percentual definido pela Lei Municipal Complementar nº 166, de 11/07/2017</t>
  </si>
  <si>
    <t>4.1</t>
  </si>
  <si>
    <t>2.2</t>
  </si>
  <si>
    <t>REATERRO MANUAL DE VALAS COM COMPACTAÇÃO MECANIZADA. AF_04/2016</t>
  </si>
  <si>
    <t>93382</t>
  </si>
  <si>
    <t>3.3</t>
  </si>
  <si>
    <t>98459</t>
  </si>
  <si>
    <t>LIGAÇÃO PROVISÓRIA DE ÁGUA E ESGOTO PARA CONTAINER (ESCRITÓRIO DE OBRA)</t>
  </si>
  <si>
    <t>4.2</t>
  </si>
  <si>
    <t>5.2</t>
  </si>
  <si>
    <t>TUBO DE PVC PARA REDE COLETORA DE ESGOTO DE PAREDE MACIÇA, DN 200 MM, JUNTA ELÁSTICA - FORNECIMENTO E ASSENTAMENTO. AF_01/2021</t>
  </si>
  <si>
    <t>90696</t>
  </si>
  <si>
    <t>7</t>
  </si>
  <si>
    <t>SOLO GRAMPEADO</t>
  </si>
  <si>
    <t>102726</t>
  </si>
  <si>
    <t>DRENO BARBACÃ, DN 50 MM, COM MATERIAL DRENANTE. AF_07/2021</t>
  </si>
  <si>
    <t>93953</t>
  </si>
  <si>
    <t>EXECUÇÃO DE GRAMPO PARA SOLO GRAMPEADO COM COMPRIMENTO MAIOR QUE 4 M E MENOR OU IGUAL A 6 M, DIÂMETRO DE 10 CM, PERFURAÇÃO COM EQUIPAMENTO MANUAL E ARMADURA COM DIÂMETRO DE 16 MM. AF_05/2016</t>
  </si>
  <si>
    <t>6.1</t>
  </si>
  <si>
    <t>6.2</t>
  </si>
  <si>
    <t>6.3</t>
  </si>
  <si>
    <t>6.4</t>
  </si>
  <si>
    <t>6</t>
  </si>
  <si>
    <t>97113</t>
  </si>
  <si>
    <t>SICRO</t>
  </si>
  <si>
    <t>7.1</t>
  </si>
  <si>
    <t>7.2</t>
  </si>
  <si>
    <t>7.3</t>
  </si>
  <si>
    <t>2</t>
  </si>
  <si>
    <t>INSTALAÇÕES DA OBRA</t>
  </si>
  <si>
    <t>ENCARREGADO DE OBRAS COM ENCARGOS COMPLEMENTARES</t>
  </si>
  <si>
    <t>4.1.1</t>
  </si>
  <si>
    <t>4.1.2</t>
  </si>
  <si>
    <t>4.2.1</t>
  </si>
  <si>
    <t>4.2.2</t>
  </si>
  <si>
    <t>4.2.3</t>
  </si>
  <si>
    <t>1</t>
  </si>
  <si>
    <t>COTAÇÃO</t>
  </si>
  <si>
    <t>8</t>
  </si>
  <si>
    <t>8.1</t>
  </si>
  <si>
    <t>99063</t>
  </si>
  <si>
    <t>LOCAÇÃO DE REDE DE ÁGUA OU ESGOTO</t>
  </si>
  <si>
    <t>SINAPI-I</t>
  </si>
  <si>
    <t>M2XMÊS</t>
  </si>
  <si>
    <t>MONTAGEM E DESMONTAGEM DE ANDAIME MODULAR FACHADEIRO, COM PISO METÁLICO, PARA EDIFICAÇÕES COM MÚLTIPLOS PAVIMENTOS (EXCLUSIVE ANDAIME E LIMPEZA)</t>
  </si>
  <si>
    <t>M2</t>
  </si>
  <si>
    <t>90099</t>
  </si>
  <si>
    <t>ESCAVAÇÃO MECANIZADA DE VALA COM PROF. ATÉ 1,5 M (MÉDIA MONTANTE E JUSANTE/UMA COMPOSIÇÃO POR TRECHO), RETROESCAV. (0,26 M3), LARG. MENOR QUE 0,8 M, EM SOLO DE 1A CATEGORIA, EM LOCAIS COM ALTO NÍVEL DE INTERFERÊNCIA</t>
  </si>
  <si>
    <t>M3</t>
  </si>
  <si>
    <t>M3XKM</t>
  </si>
  <si>
    <t>QTDXMÊS</t>
  </si>
  <si>
    <t>PREFEITURA DE JUIZ DE FORA</t>
  </si>
  <si>
    <t>SECRETARIA DE OBRAS</t>
  </si>
  <si>
    <t>SUBSECRETARIA DE GESTÃO DE OBRAS E PROJETOS</t>
  </si>
  <si>
    <t>OBRA:</t>
  </si>
  <si>
    <t>DATA:</t>
  </si>
  <si>
    <t>QTD</t>
  </si>
  <si>
    <t>UNID.</t>
  </si>
  <si>
    <t>SERVIÇOS A EXECUTAR  -  Em %</t>
  </si>
  <si>
    <t>6.5</t>
  </si>
  <si>
    <t>-</t>
  </si>
  <si>
    <t>ELABORAÇÃO DE PROJETOS EM GERAL</t>
  </si>
  <si>
    <t>3.4</t>
  </si>
  <si>
    <t>3.5</t>
  </si>
  <si>
    <t>102995</t>
  </si>
  <si>
    <t>EXECUÇÃO DE CANALETA DE CONCRETO MOLDADO IN LOCO, ESPESSURA DE 0,07 M, GEOMETRIA TRAPEZOIDAL (DIMENSÕES INTERNAS: B=0,6 M; B=0,147 M; H=0,2 M). AF_08/2021</t>
  </si>
  <si>
    <t>99264</t>
  </si>
  <si>
    <t>CAIXA ENTERRADA HIDRÁULICA RETANGULAR, EM ALVENARIA COM BLOCOS DE CONCRETO, DIMENSÕES INTERNAS: 1X1X0,6 M PARA REDE DE DRENAGEM. AF_12/2020</t>
  </si>
  <si>
    <t>5605882</t>
  </si>
  <si>
    <t>5605945</t>
  </si>
  <si>
    <t>TIRANTE PERMANENTE PROTENDIDO DE AÇO D = 32 MM, TENSÃO DE ESCOAMENTO = 950 MPA E TENSÃO DE RUPTURA = 1.050 MPA - EXCETO PERFURAÇÃO</t>
  </si>
  <si>
    <t>PROTENSÃO DE TIRANTE PERMANENTE PROTENDIDO DE AÇO D = 32 MM, TENSÃO DE ESCOAMENTO = 950 MPA E TENSÃO DE RUPTURA = 1.050 MPA - INCLUSIVE ANCORAGEM E GRAUTEAMENTO DA CABEÇA</t>
  </si>
  <si>
    <t>2306064</t>
  </si>
  <si>
    <t>2306069</t>
  </si>
  <si>
    <t>95601</t>
  </si>
  <si>
    <t>ARRASAMENTO MECANICO DE ESTACA DE CONCRETO ARMADO, DIAMETROS DE ATÉ 40 CM. AF_05/2021</t>
  </si>
  <si>
    <t>95583</t>
  </si>
  <si>
    <t>95579</t>
  </si>
  <si>
    <t>MURO ATIRANTADO DE CONCRETO</t>
  </si>
  <si>
    <t>100344</t>
  </si>
  <si>
    <t>FORNECIMENTO E INSTALAÇÃO DE PLACA DE OBRA COM CHAPA GALVANIZADA E ESTRUTURA DE MADEIRA. AF_03/2022</t>
  </si>
  <si>
    <t>01</t>
  </si>
  <si>
    <t>02</t>
  </si>
  <si>
    <t>03</t>
  </si>
  <si>
    <t>04</t>
  </si>
  <si>
    <t>05</t>
  </si>
  <si>
    <t>06</t>
  </si>
  <si>
    <t>1.5</t>
  </si>
  <si>
    <t>LIGAÇÃO PROVISÓRIA DE ÁGUA E ESGOTO PARA CONTAINER (VESTIÁRIO DE OBRA), EXCLUSIVE CHUVEIRO ELÉTRICO</t>
  </si>
  <si>
    <t>VIGIA NOTURNO COM ENCARGOS COMPLEMENTARES (SEG. À SEXTA: 22 H ÀS 05 H = 7 H/DIA)</t>
  </si>
  <si>
    <t>VIGIA DIURNO COM ENCARGOS COMPLEMENTARES (SEG. A SEXTA: 05 H ÀS 07 H E 17 H ÀS 22 H = 7 H/DIA) + (SÁB. E DOM.: 05 H ÀS 22 H = 17 H/DIA)</t>
  </si>
  <si>
    <t>100349</t>
  </si>
  <si>
    <t>CONCRETAGEM DE CORTINA DE CONTENÇÃO, ATRAVÉS DE BOMBA LANÇAMENTO, ADENSAMENTO E ACABAMENTO. AF_07/2019</t>
  </si>
  <si>
    <t>5.1.1</t>
  </si>
  <si>
    <t>ESTACA-RAIZ</t>
  </si>
  <si>
    <t>5.1.2</t>
  </si>
  <si>
    <t>5.1.3</t>
  </si>
  <si>
    <t>5.1.4</t>
  </si>
  <si>
    <t>5.1.5</t>
  </si>
  <si>
    <t>5.1.6</t>
  </si>
  <si>
    <t>5.1.7</t>
  </si>
  <si>
    <t>CORTINA</t>
  </si>
  <si>
    <t>5.3.1</t>
  </si>
  <si>
    <t>5.3.2</t>
  </si>
  <si>
    <t>5.3.3</t>
  </si>
  <si>
    <t>5.3.4</t>
  </si>
  <si>
    <t>5.3.5</t>
  </si>
  <si>
    <t>5.3.6</t>
  </si>
  <si>
    <t>5.3.7</t>
  </si>
  <si>
    <t>5.3.8</t>
  </si>
  <si>
    <t>5.3.9</t>
  </si>
  <si>
    <t>5.3.10</t>
  </si>
  <si>
    <t>5.3.11</t>
  </si>
  <si>
    <t>5.2.1</t>
  </si>
  <si>
    <t>5.2.2</t>
  </si>
  <si>
    <t>5.2.3</t>
  </si>
  <si>
    <t>5.2.4</t>
  </si>
  <si>
    <t>5.2.5</t>
  </si>
  <si>
    <t>5.2.6</t>
  </si>
  <si>
    <t>LOCAÇÃO DE PONTO PARA REFERÊNCIA TOPOGRÁFICA PARA TIRANTES 950 MPA</t>
  </si>
  <si>
    <t>LOCAÇÃO DE PONTO PARA REFERÊNCIA TOPOGRÁFICA PARA ESTACAS RAIZ</t>
  </si>
  <si>
    <t>LOCAÇÃO DE PONTO PARA REFERÊNCIA TOPOGRÁFICA PARA CORTINA</t>
  </si>
  <si>
    <t>LOCAÇÃO DE PONTO PARA REFERÊNCIA TOPOGRÁFICA PARA GRAMPOS E BARBACÃS</t>
  </si>
  <si>
    <t>104841</t>
  </si>
  <si>
    <t>EXECUÇÃO DE PERFURAÇÃO PARA TIRANTE, COMPRIMENTO MAIOR OU IGUAL A 14 M E MENOR QUE 22 M, COM DIÂMETRO DE FURO DE 100 MM EXECUTADO COM HASTE E TUBOS DE REVESTIMENTO UTILIZANDO PERFURATRIZ SOBRE ESTEIRA (TENSÃO DE ESCOAMENTO = 950 MPA E TENSÃO DE RUPTURA = 1.050 MPA)</t>
  </si>
  <si>
    <r>
      <t xml:space="preserve">ESTACA RAIZ PERFURADA NO SOLO COM D = 25 CM - CONFECÇÃO </t>
    </r>
    <r>
      <rPr>
        <b/>
        <sz val="12"/>
        <rFont val="Calibri"/>
        <family val="2"/>
        <scheme val="minor"/>
      </rPr>
      <t>(QUANT. ADOTADA: 50% DA EXTENSÃO TOTAL)</t>
    </r>
  </si>
  <si>
    <r>
      <t xml:space="preserve">ESTACA RAIZ PERFURADA NA ROCHA COM D = 25 CM - CONFECÇÃO </t>
    </r>
    <r>
      <rPr>
        <b/>
        <sz val="12"/>
        <rFont val="Calibri"/>
        <family val="2"/>
        <scheme val="minor"/>
      </rPr>
      <t>(QUANT. ADOTADA: 50% DA EXTENSÃO TOTAL)</t>
    </r>
  </si>
  <si>
    <t>5.2.7</t>
  </si>
  <si>
    <t>5.2.8</t>
  </si>
  <si>
    <t>5.2.9</t>
  </si>
  <si>
    <t>TAPUME COM TELHA METÁLICA. AF_05/2018 (H=2,00M)</t>
  </si>
  <si>
    <t>MONTAGEM DE ARMADURA TRANSVERSAL DE ESTACAS DE SEÇÃO CIRCULAR, DIÂMETRO = 5,0 MM (0,154 KG/M). AF_09/2021_PS</t>
  </si>
  <si>
    <t>MONTAGEM DE ARMADURA DE ESTACAS, DIÂMETRO = 16,0 MM (1,578 KG/M). AF_09/2021_PS</t>
  </si>
  <si>
    <t>ARMAÇÃO DE CORTINA DE CONTENÇÃO EM CONCRETO ARMADO, COM AÇO CA-50 DE 16 MM (1,578 KG/M) - MONTAGEM. AF_07/2019</t>
  </si>
  <si>
    <t>APLICAÇÃO DE LONA PLÁSTICA PARA EXECUÇÃO DE PAVIMENTOS DE CONCRETO. AF_04/2022  (PROTEÇÃO DO TERRENO ANTES DA CONCRETAGEM)</t>
  </si>
  <si>
    <t>R$ TOTAL
COM BDI</t>
  </si>
  <si>
    <t>R$ UNIT.
SEM BDI</t>
  </si>
  <si>
    <t>R$ UNIT. COM BDI</t>
  </si>
  <si>
    <t>CARGA, DESCARGA E TRANSPORTE PARA ATERRO SANITÁRIO DE MATERIAL PROVENIENTE DA DIFERENÇA ENTRE CORTE E ATERRO</t>
  </si>
  <si>
    <t>EXECUÇÃO DE REVESTIMENTO DE CONCRETO PROJETADO COM ESPESSURA DE 10 CM, ARMADO COM TELA, INCLINAÇÃO MENOR QUE 90°, APLICAÇÃO DESCONTÍNUA, UTILIZANDO EQUIPAMENTO DE PROJEÇÃO COM 3 M³/H DE CAPACIDADE. AF_01/2016</t>
  </si>
  <si>
    <t>EXECUÇÃO DE CONTENÇÃO NA RUA JOÃO LUZIA - LINHARES ALTO DOS TRES MOINHOS</t>
  </si>
  <si>
    <t>TRANSPORTE COM CAMINHÃO BASCULANTE DE 10 M³, EM VIA URBANA PAVIMENTADA, DMT ATÉ 30 KM. AF_07/2020, INCLUSIVE EMPOLAMENTO: 30% (DMT ADOTADO: 4,80KM)</t>
  </si>
  <si>
    <t>ARMAÇÃO DE CORTINA DE CONTENÇÃO EM CONCRETO ARMADO, COM AÇO CA-50 DE 12,5 MM (0,963 KG/M) - MONTAGEM. AF_07/2019</t>
  </si>
  <si>
    <t>TUBO DE PEAD CORRUGADO DE DUPLA PAREDE PARA REDE COLETORA DE ESGOTO, DN 300 MM, JUNTA ELÁSTICA INTEGRADA - FORNECIMENTO E ASSENTAMENTO. AF_01/2021</t>
  </si>
  <si>
    <t>94871</t>
  </si>
  <si>
    <t>JOELHO 90 GRAUS, PVC, SERIE NORMAL, DN 200 MM, JUNTA ELÁSTICA, FORNECIDO E INSTALADO</t>
  </si>
  <si>
    <t>ENCHIMENTO DE BRITA Nº 3 PARA DRENO, LANÇAMENTO MECANIZADO. AF_07/2022</t>
  </si>
  <si>
    <t>LASTRO DE CONCRETO MAGRO, APLICADO EM BLOCOS DE COROAMENTO OU SAPATAS. AF_08/2017</t>
  </si>
  <si>
    <t>7.4</t>
  </si>
  <si>
    <t>7.5</t>
  </si>
  <si>
    <t>7.6</t>
  </si>
  <si>
    <t>7.7</t>
  </si>
  <si>
    <t>7.8</t>
  </si>
  <si>
    <t>7.9</t>
  </si>
  <si>
    <t>7.10</t>
  </si>
  <si>
    <t>7.11</t>
  </si>
  <si>
    <t>ESCAVAÇÃO VERTICAL PARA INFRAESTRUTURA, COM CARGA, DESCARGA E TRANSPORTE DE SOLO DE 1ª CATEGORIA, COM ESCAVADEIRA HIDRÁULICA (CAÇAMBA: 0,8 M³ / 111HP), FROTA DE 3 CAMINHÕES BASCULANTES DE 10 M³, DMT ATÉ 1 KM E VELOCIDADE MÉDIA 14 KM/H. AF_05/2020</t>
  </si>
  <si>
    <r>
      <t xml:space="preserve">LOCACAO DE CONTAINER 2,30 X 4,30 M, ALT. 2,50 M, P/ SANITARIO, C/ 5 BACIAS, 1 LAVATORIO E 4 MICTORIOS </t>
    </r>
    <r>
      <rPr>
        <b/>
        <sz val="12"/>
        <rFont val="Calibri"/>
        <family val="2"/>
        <scheme val="minor"/>
      </rPr>
      <t>&gt; (BDI DIFERENCIADO: 16,00%)</t>
    </r>
  </si>
  <si>
    <r>
      <t xml:space="preserve">LOCACAO DE CONTAINER 2,30  X  6,00 M, ALT. 2,50 M, COM 1 SANITARIO, PARA ESCRITORIO, COMPLETO, SEM DIVISORIAS INTERNAS </t>
    </r>
    <r>
      <rPr>
        <b/>
        <sz val="12"/>
        <rFont val="Calibri"/>
        <family val="2"/>
        <scheme val="minor"/>
      </rPr>
      <t>&gt; (BDI DIFERENCIADO: 16,00%)</t>
    </r>
  </si>
  <si>
    <r>
      <t>TAXA DE DESTINAÇÃO DE RESÍDUOS DA OBRA EM ATERRO SANITÁRIO LICENCIADO PELA PJF</t>
    </r>
    <r>
      <rPr>
        <b/>
        <sz val="12"/>
        <rFont val="Calibri"/>
        <family val="2"/>
        <scheme val="minor"/>
      </rPr>
      <t xml:space="preserve"> &gt; (BDI DIFERENCIADO: 16,00%)</t>
    </r>
  </si>
  <si>
    <r>
      <t>LOCACAO DE ANDAIME METALICO TIPO FACHADEIRO, PECAS COM APROXIMADAMENTE 1,20 M DE LARGURA E 2,0 M DE ALTURA, INCLUINDO DIAGONAIS EM X, BARRAS DE LIGACAO, SAPATAS E DEMAIS ITENS NECESSARIOS A MONTAGEM (NAO INCLUI INSTALACAO)</t>
    </r>
    <r>
      <rPr>
        <b/>
        <sz val="12"/>
        <rFont val="Calibri"/>
        <family val="2"/>
        <scheme val="minor"/>
      </rPr>
      <t xml:space="preserve"> &gt; (BDI DIFERENCIADO: 16,00%)</t>
    </r>
  </si>
  <si>
    <t>BDI ONERADO OBRA:</t>
  </si>
  <si>
    <t>BDI DIFERENCIADO:</t>
  </si>
  <si>
    <r>
      <rPr>
        <sz val="14"/>
        <color rgb="FFFF0000"/>
        <rFont val="Calibri"/>
        <family val="2"/>
        <scheme val="minor"/>
      </rPr>
      <t>*</t>
    </r>
    <r>
      <rPr>
        <sz val="12"/>
        <rFont val="Calibri"/>
        <family val="2"/>
        <scheme val="minor"/>
      </rPr>
      <t xml:space="preserve"> SINAPI
D.B.: 11/2023</t>
    </r>
  </si>
  <si>
    <r>
      <t>REF. ONERADA
SINAPI 02/2024
SINAPI 11/2023</t>
    </r>
    <r>
      <rPr>
        <sz val="12"/>
        <color rgb="FFFF0000"/>
        <rFont val="Calibri"/>
        <family val="2"/>
        <scheme val="minor"/>
      </rPr>
      <t>*</t>
    </r>
    <r>
      <rPr>
        <sz val="9"/>
        <rFont val="Calibri"/>
        <family val="2"/>
        <scheme val="minor"/>
      </rPr>
      <t xml:space="preserve">
SICRO 10/2023</t>
    </r>
  </si>
  <si>
    <t>01/04/2024</t>
  </si>
  <si>
    <t>TIRANTES 950 MPA</t>
  </si>
  <si>
    <t>CARGA, MANOBRA E DESCARGA DE SOLOS E MATERIAIS GRANULARES EM CAMINHÃO BASCULANTE 10 M³ - CARGA COM PÁ CARREGADEIRA (CAÇAMBA DE 1,7 A 2,8 M³ / 128 HP) E DESCARGA LIVRE. AF_07/2020</t>
  </si>
  <si>
    <t>TOPOGRAFO, COM ENCARGOS COMPLEMENTARES (1H/DIA)</t>
  </si>
  <si>
    <t>ENGENHEIRO CIVIL JUNIOR COM ENCARGOS COMPLEMENTARES (2H/DIA)</t>
  </si>
  <si>
    <r>
      <t xml:space="preserve">ADMINISTRAÇÃO LOCAL DA OBRA </t>
    </r>
    <r>
      <rPr>
        <b/>
        <sz val="12"/>
        <color rgb="FFC00000"/>
        <rFont val="Calibri"/>
        <family val="2"/>
        <scheme val="minor"/>
      </rPr>
      <t>(LIMITADO A 10,68% CONFORME TCU)</t>
    </r>
  </si>
  <si>
    <t>EXECUÇÃO DE CONTENÇÃO NA RUA JOÃO LUZIA - BAIRRO LINHARES / ALTO DOS TRÊS MOINHOS</t>
  </si>
  <si>
    <t xml:space="preserve">LIGAÇÃO PROVISÓRIA DE ENERGIA ELÉTRICA PARA CONTAINER  (ESCRITÓRIO E VESTIÁRIO) </t>
  </si>
  <si>
    <t>FABRICAÇÃO, MONTAGEM E DESMONTAGEM DE FÔRMA PARA CORTINA DE CONTENÇÃO, EM CHAPA DE MADEIRA COMPENSADA PLASTIFICADA, E = 18 MM, 4 UTILIZAÇÕES</t>
  </si>
  <si>
    <t xml:space="preserve">ELABORAÇÃO DE PROJETOS EM GERAL (1% DO VALOR DA OBRA) </t>
  </si>
  <si>
    <t>PLANILHA ORÇAMENTÁRIA PROPONENTE</t>
  </si>
  <si>
    <t>CRONOGRAMA FÍSICO-FINANCEIRO PROPONENTE</t>
  </si>
  <si>
    <t xml:space="preserve">      VALOR TOTAL COM BDI ONERADO: 24,00%, EXCETO ITENS: 2.1 / 2.2 / 4.2.3 / 5.1.7 / 5.2.9 / 5.3.9 / 7.11 COM BDI DIFERENCIADO: 16,00%</t>
  </si>
  <si>
    <t>COMPOSIÇÃO DE BDI DIFERENCIADO PROPONENTE</t>
  </si>
  <si>
    <t>COMPOSIÇÃO DE BDI ONERADO PROPONENTE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</si>
</sst>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xmlns:xr9="http://schemas.microsoft.com/office/spreadsheetml/2016/revision9" mc:Ignorable="x14ac x16r2 xr xr9">
  <numFmts count="10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\-??_);_(@_)"/>
    <numFmt numFmtId="165" formatCode="_-&quot;R$ &quot;* #,##0.00_-;&quot;-R$ &quot;* #,##0.00_-;_-&quot;R$ &quot;* \-??_-;_-@_-"/>
    <numFmt numFmtId="166" formatCode="_(&quot;R$ &quot;* #,##0.00_);_(&quot;R$ &quot;* \(#,##0.00\);_(&quot;R$ &quot;* \-??_);_(@_)"/>
    <numFmt numFmtId="167" formatCode="#,##0_);[Red]\(#,##0\)"/>
    <numFmt numFmtId="168" formatCode="_(* #,##0_);_(* \(#,##0\);_(* \-_);_(@_)"/>
    <numFmt numFmtId="169" formatCode="_-* #,##0.00_-;\-* #,##0.00_-;_-* \-??_-;_-@_-"/>
    <numFmt numFmtId="170" formatCode="_-&quot;R$&quot;\ * #,##0.00_-;\-&quot;R$&quot;\ * #,##0.00_-;_-&quot;R$&quot;\ * &quot;-&quot;??_-;_-@"/>
    <numFmt numFmtId="171" formatCode="0.000%"/>
  </numFmts>
  <fonts count="51" x14ac:knownFonts="1">
    <font>
      <sz val="11"/>
      <color rgb="FF000000"/>
      <name val="Calibri"/>
      <family val="2"/>
      <charset val="1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u/>
      <sz val="11"/>
      <color rgb="FF0000FF"/>
      <name val="Arial"/>
      <family val="2"/>
      <charset val="1"/>
    </font>
    <font>
      <sz val="10"/>
      <name val="Courier New"/>
      <family val="3"/>
      <charset val="1"/>
    </font>
    <font>
      <sz val="10"/>
      <name val="Arial"/>
      <family val="2"/>
      <charset val="1"/>
    </font>
    <font>
      <sz val="12"/>
      <name val="Arial"/>
      <family val="2"/>
      <charset val="1"/>
    </font>
    <font>
      <sz val="11"/>
      <name val="Arial"/>
      <family val="2"/>
      <charset val="1"/>
    </font>
    <font>
      <sz val="8"/>
      <name val="Arial"/>
      <family val="2"/>
      <charset val="1"/>
    </font>
    <font>
      <sz val="10"/>
      <name val="Times New Roman"/>
      <family val="1"/>
      <charset val="1"/>
    </font>
    <font>
      <b/>
      <sz val="10"/>
      <name val="Times New Roman"/>
      <family val="1"/>
      <charset val="1"/>
    </font>
    <font>
      <sz val="11"/>
      <color rgb="FF000000"/>
      <name val="Calibri"/>
      <family val="2"/>
      <charset val="1"/>
    </font>
    <font>
      <sz val="11"/>
      <color indexed="8"/>
      <name val="Calibri"/>
      <family val="2"/>
    </font>
    <font>
      <sz val="10"/>
      <name val="Arial"/>
      <family val="2"/>
    </font>
    <font>
      <sz val="11"/>
      <color rgb="FF000000"/>
      <name val="Calibri"/>
      <family val="2"/>
      <scheme val="minor"/>
    </font>
    <font>
      <b/>
      <sz val="10"/>
      <color theme="1"/>
      <name val="Calibri"/>
      <family val="2"/>
    </font>
    <font>
      <sz val="11"/>
      <name val="Calibri"/>
      <family val="2"/>
    </font>
    <font>
      <sz val="10"/>
      <color theme="1"/>
      <name val="Calibri"/>
      <family val="2"/>
    </font>
    <font>
      <b/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2"/>
      <color rgb="FF000000"/>
      <name val="Calibri"/>
      <family val="2"/>
      <scheme val="minor"/>
    </font>
    <font>
      <b/>
      <sz val="12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u/>
      <sz val="8"/>
      <name val="Arial"/>
      <family val="2"/>
    </font>
    <font>
      <sz val="8"/>
      <name val="Calibri"/>
      <family val="2"/>
      <charset val="1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12"/>
      <color rgb="FFFF0000"/>
      <name val="Calibri"/>
      <family val="2"/>
      <scheme val="minor"/>
    </font>
    <font>
      <sz val="11"/>
      <color rgb="FFFF0000"/>
      <name val="Calibri"/>
      <family val="2"/>
    </font>
    <font>
      <b/>
      <sz val="12"/>
      <name val="Arial"/>
      <family val="2"/>
      <charset val="1"/>
    </font>
    <font>
      <b/>
      <sz val="11"/>
      <color rgb="FF000000"/>
      <name val="Calibri"/>
      <family val="2"/>
    </font>
    <font>
      <b/>
      <sz val="16"/>
      <name val="Arial"/>
      <family val="2"/>
      <charset val="1"/>
    </font>
    <font>
      <b/>
      <sz val="11"/>
      <name val="Arial"/>
      <family val="2"/>
    </font>
    <font>
      <b/>
      <sz val="11"/>
      <name val="Arial"/>
      <family val="2"/>
      <charset val="1"/>
    </font>
    <font>
      <sz val="9"/>
      <name val="Calibri"/>
      <family val="2"/>
      <scheme val="minor"/>
    </font>
    <font>
      <sz val="9"/>
      <color rgb="FF000000"/>
      <name val="Calibri"/>
      <family val="2"/>
      <scheme val="minor"/>
    </font>
    <font>
      <b/>
      <sz val="10.5"/>
      <name val="Arial"/>
      <family val="2"/>
      <charset val="1"/>
    </font>
    <font>
      <b/>
      <sz val="12"/>
      <color theme="1"/>
      <name val="Calibri"/>
      <family val="2"/>
      <scheme val="minor"/>
    </font>
    <font>
      <sz val="10"/>
      <color rgb="FF00000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sz val="14"/>
      <color rgb="FFFF0000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2"/>
      <color theme="0" tint="-0.14999847407452621"/>
      <name val="Calibri"/>
      <family val="2"/>
      <scheme val="minor"/>
    </font>
    <font>
      <sz val="9"/>
      <color indexed="81"/>
      <name val="Segoe UI"/>
      <family val="2"/>
    </font>
    <font>
      <b/>
      <sz val="9"/>
      <color indexed="81"/>
      <name val="Segoe UI"/>
      <family val="2"/>
    </font>
  </fonts>
  <fills count="13">
    <fill>
      <patternFill patternType="none"/>
    </fill>
    <fill>
      <patternFill patternType="gray125"/>
    </fill>
    <fill>
      <patternFill patternType="solid">
        <fgColor rgb="FFFFFFCC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D8D8D8"/>
        <bgColor rgb="FFD8D8D8"/>
      </patternFill>
    </fill>
    <fill>
      <patternFill patternType="solid">
        <fgColor theme="0"/>
        <bgColor theme="0"/>
      </patternFill>
    </fill>
    <fill>
      <patternFill patternType="solid">
        <fgColor rgb="FFF2F2F2"/>
        <bgColor rgb="FFF2F2F2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CC"/>
        <bgColor indexed="64"/>
      </patternFill>
    </fill>
  </fills>
  <borders count="48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 style="thin">
        <color auto="1"/>
      </bottom>
      <diagonal/>
    </border>
    <border>
      <left style="thin">
        <color indexed="64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auto="1"/>
      </right>
      <top/>
      <bottom style="thin">
        <color rgb="FF000000"/>
      </bottom>
      <diagonal/>
    </border>
  </borders>
  <cellStyleXfs count="112">
    <xf numFmtId="0" fontId="0" fillId="0" borderId="0"/>
    <xf numFmtId="164" fontId="13" fillId="0" borderId="0" applyBorder="0" applyProtection="0"/>
    <xf numFmtId="164" fontId="13" fillId="0" borderId="0" applyBorder="0" applyProtection="0"/>
    <xf numFmtId="164" fontId="13" fillId="0" borderId="0" applyBorder="0" applyProtection="0"/>
    <xf numFmtId="164" fontId="13" fillId="0" borderId="0" applyBorder="0" applyProtection="0"/>
    <xf numFmtId="164" fontId="13" fillId="0" borderId="0" applyBorder="0" applyProtection="0"/>
    <xf numFmtId="164" fontId="13" fillId="0" borderId="0" applyBorder="0" applyProtection="0"/>
    <xf numFmtId="0" fontId="5" fillId="0" borderId="0" applyBorder="0" applyProtection="0"/>
    <xf numFmtId="0" fontId="6" fillId="0" borderId="0"/>
    <xf numFmtId="0" fontId="7" fillId="0" borderId="0">
      <alignment horizontal="center" wrapText="1"/>
    </xf>
    <xf numFmtId="165" fontId="13" fillId="0" borderId="0" applyBorder="0" applyProtection="0"/>
    <xf numFmtId="166" fontId="13" fillId="0" borderId="0" applyBorder="0" applyProtection="0"/>
    <xf numFmtId="165" fontId="13" fillId="0" borderId="0" applyBorder="0" applyProtection="0"/>
    <xf numFmtId="0" fontId="7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8" fillId="0" borderId="0"/>
    <xf numFmtId="0" fontId="7" fillId="0" borderId="0"/>
    <xf numFmtId="0" fontId="7" fillId="0" borderId="0"/>
    <xf numFmtId="0" fontId="6" fillId="0" borderId="0"/>
    <xf numFmtId="0" fontId="9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10" fillId="0" borderId="0"/>
    <xf numFmtId="0" fontId="6" fillId="0" borderId="0"/>
    <xf numFmtId="0" fontId="6" fillId="0" borderId="0"/>
    <xf numFmtId="0" fontId="10" fillId="0" borderId="0"/>
    <xf numFmtId="0" fontId="13" fillId="0" borderId="0"/>
    <xf numFmtId="0" fontId="13" fillId="0" borderId="0"/>
    <xf numFmtId="0" fontId="7" fillId="0" borderId="0"/>
    <xf numFmtId="0" fontId="9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11" fillId="0" borderId="0"/>
    <xf numFmtId="0" fontId="6" fillId="0" borderId="0"/>
    <xf numFmtId="0" fontId="7" fillId="0" borderId="0"/>
    <xf numFmtId="0" fontId="9" fillId="0" borderId="0"/>
    <xf numFmtId="0" fontId="6" fillId="0" borderId="0"/>
    <xf numFmtId="0" fontId="8" fillId="0" borderId="0"/>
    <xf numFmtId="0" fontId="7" fillId="0" borderId="0"/>
    <xf numFmtId="0" fontId="7" fillId="0" borderId="0"/>
    <xf numFmtId="0" fontId="13" fillId="2" borderId="1" applyProtection="0"/>
    <xf numFmtId="0" fontId="12" fillId="0" borderId="0" applyBorder="0" applyProtection="0"/>
    <xf numFmtId="9" fontId="13" fillId="0" borderId="0" applyBorder="0" applyProtection="0"/>
    <xf numFmtId="9" fontId="13" fillId="0" borderId="0" applyBorder="0" applyProtection="0"/>
    <xf numFmtId="9" fontId="13" fillId="0" borderId="0" applyBorder="0" applyProtection="0"/>
    <xf numFmtId="9" fontId="13" fillId="0" borderId="0" applyBorder="0" applyProtection="0"/>
    <xf numFmtId="167" fontId="13" fillId="0" borderId="0" applyBorder="0" applyProtection="0"/>
    <xf numFmtId="164" fontId="13" fillId="0" borderId="0" applyBorder="0" applyProtection="0"/>
    <xf numFmtId="164" fontId="13" fillId="0" borderId="0" applyBorder="0" applyProtection="0"/>
    <xf numFmtId="164" fontId="7" fillId="0" borderId="0" applyBorder="0" applyProtection="0"/>
    <xf numFmtId="164" fontId="13" fillId="0" borderId="0" applyBorder="0" applyProtection="0"/>
    <xf numFmtId="164" fontId="13" fillId="0" borderId="0" applyBorder="0" applyProtection="0"/>
    <xf numFmtId="168" fontId="13" fillId="0" borderId="0" applyBorder="0" applyProtection="0"/>
    <xf numFmtId="169" fontId="13" fillId="0" borderId="0" applyBorder="0" applyProtection="0"/>
    <xf numFmtId="169" fontId="13" fillId="0" borderId="0" applyBorder="0" applyProtection="0"/>
    <xf numFmtId="164" fontId="13" fillId="0" borderId="0" applyBorder="0" applyProtection="0"/>
    <xf numFmtId="164" fontId="7" fillId="0" borderId="0" applyBorder="0" applyProtection="0"/>
    <xf numFmtId="164" fontId="13" fillId="0" borderId="0" applyBorder="0" applyProtection="0"/>
    <xf numFmtId="169" fontId="13" fillId="0" borderId="0" applyBorder="0" applyProtection="0"/>
    <xf numFmtId="169" fontId="13" fillId="0" borderId="0" applyBorder="0" applyProtection="0"/>
    <xf numFmtId="164" fontId="13" fillId="0" borderId="0" applyBorder="0" applyProtection="0"/>
    <xf numFmtId="164" fontId="13" fillId="0" borderId="0" applyBorder="0" applyProtection="0"/>
    <xf numFmtId="38" fontId="13" fillId="0" borderId="0" applyBorder="0" applyProtection="0"/>
    <xf numFmtId="44" fontId="14" fillId="0" borderId="0" applyFont="0" applyFill="0" applyBorder="0" applyAlignment="0" applyProtection="0"/>
    <xf numFmtId="0" fontId="15" fillId="0" borderId="0"/>
    <xf numFmtId="0" fontId="4" fillId="0" borderId="0"/>
    <xf numFmtId="43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9" fontId="13" fillId="0" borderId="0" applyFont="0" applyFill="0" applyBorder="0" applyAlignment="0" applyProtection="0"/>
    <xf numFmtId="0" fontId="16" fillId="0" borderId="0"/>
    <xf numFmtId="44" fontId="14" fillId="0" borderId="0" applyFont="0" applyFill="0" applyBorder="0" applyAlignment="0" applyProtection="0"/>
    <xf numFmtId="0" fontId="3" fillId="0" borderId="0"/>
    <xf numFmtId="43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2" fillId="0" borderId="0"/>
    <xf numFmtId="43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2" fillId="0" borderId="0"/>
    <xf numFmtId="43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44" fontId="14" fillId="0" borderId="0" applyFont="0" applyFill="0" applyBorder="0" applyAlignment="0" applyProtection="0"/>
    <xf numFmtId="0" fontId="1" fillId="0" borderId="0"/>
    <xf numFmtId="0" fontId="44" fillId="0" borderId="0"/>
  </cellStyleXfs>
  <cellXfs count="278">
    <xf numFmtId="0" fontId="0" fillId="0" borderId="0" xfId="0"/>
    <xf numFmtId="0" fontId="16" fillId="0" borderId="0" xfId="93"/>
    <xf numFmtId="170" fontId="19" fillId="7" borderId="14" xfId="93" applyNumberFormat="1" applyFont="1" applyFill="1" applyBorder="1" applyAlignment="1">
      <alignment horizontal="center" vertical="center"/>
    </xf>
    <xf numFmtId="10" fontId="19" fillId="7" borderId="14" xfId="93" applyNumberFormat="1" applyFont="1" applyFill="1" applyBorder="1" applyAlignment="1">
      <alignment horizontal="center" vertical="center"/>
    </xf>
    <xf numFmtId="49" fontId="22" fillId="0" borderId="5" xfId="0" applyNumberFormat="1" applyFont="1" applyBorder="1" applyAlignment="1">
      <alignment horizontal="center" vertical="center"/>
    </xf>
    <xf numFmtId="4" fontId="22" fillId="0" borderId="5" xfId="0" applyNumberFormat="1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/>
    </xf>
    <xf numFmtId="0" fontId="23" fillId="0" borderId="5" xfId="0" applyFont="1" applyBorder="1" applyAlignment="1">
      <alignment horizontal="center" vertical="center" wrapText="1"/>
    </xf>
    <xf numFmtId="49" fontId="0" fillId="0" borderId="0" xfId="0" applyNumberFormat="1" applyAlignment="1">
      <alignment horizontal="center" vertical="center"/>
    </xf>
    <xf numFmtId="49" fontId="0" fillId="0" borderId="0" xfId="0" applyNumberFormat="1" applyAlignment="1">
      <alignment horizontal="justify" vertical="center"/>
    </xf>
    <xf numFmtId="4" fontId="0" fillId="0" borderId="0" xfId="0" applyNumberFormat="1" applyAlignment="1">
      <alignment horizontal="center" vertical="center"/>
    </xf>
    <xf numFmtId="49" fontId="24" fillId="0" borderId="5" xfId="0" applyNumberFormat="1" applyFont="1" applyBorder="1" applyAlignment="1">
      <alignment horizontal="center" vertical="center"/>
    </xf>
    <xf numFmtId="0" fontId="15" fillId="0" borderId="0" xfId="0" applyFont="1"/>
    <xf numFmtId="0" fontId="26" fillId="0" borderId="2" xfId="0" applyFont="1" applyBorder="1" applyAlignment="1">
      <alignment horizontal="left" vertical="center"/>
    </xf>
    <xf numFmtId="0" fontId="26" fillId="0" borderId="3" xfId="0" applyFont="1" applyBorder="1" applyAlignment="1">
      <alignment horizontal="left" vertical="center"/>
    </xf>
    <xf numFmtId="0" fontId="26" fillId="0" borderId="3" xfId="0" applyFont="1" applyBorder="1" applyAlignment="1">
      <alignment vertical="center"/>
    </xf>
    <xf numFmtId="0" fontId="26" fillId="0" borderId="18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6" xfId="0" applyFont="1" applyBorder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6" fillId="0" borderId="7" xfId="0" applyFont="1" applyBorder="1" applyAlignment="1">
      <alignment vertical="center"/>
    </xf>
    <xf numFmtId="10" fontId="15" fillId="0" borderId="0" xfId="0" applyNumberFormat="1" applyFont="1"/>
    <xf numFmtId="0" fontId="15" fillId="0" borderId="0" xfId="0" applyFont="1" applyAlignment="1">
      <alignment horizontal="center" vertical="center"/>
    </xf>
    <xf numFmtId="0" fontId="26" fillId="0" borderId="21" xfId="0" applyFont="1" applyBorder="1" applyAlignment="1">
      <alignment horizontal="left" vertical="center"/>
    </xf>
    <xf numFmtId="0" fontId="26" fillId="0" borderId="22" xfId="0" applyFont="1" applyBorder="1" applyAlignment="1">
      <alignment horizontal="left" vertical="center"/>
    </xf>
    <xf numFmtId="10" fontId="26" fillId="0" borderId="21" xfId="0" applyNumberFormat="1" applyFont="1" applyBorder="1" applyAlignment="1">
      <alignment vertical="center"/>
    </xf>
    <xf numFmtId="0" fontId="26" fillId="0" borderId="22" xfId="0" applyFont="1" applyBorder="1" applyAlignment="1">
      <alignment horizontal="center" vertical="center"/>
    </xf>
    <xf numFmtId="0" fontId="26" fillId="0" borderId="21" xfId="0" applyFont="1" applyBorder="1" applyAlignment="1">
      <alignment vertical="center"/>
    </xf>
    <xf numFmtId="0" fontId="26" fillId="0" borderId="22" xfId="0" applyFont="1" applyBorder="1" applyAlignment="1">
      <alignment vertical="center"/>
    </xf>
    <xf numFmtId="0" fontId="28" fillId="0" borderId="0" xfId="0" applyFont="1" applyAlignment="1">
      <alignment horizontal="left" vertical="center" wrapText="1"/>
    </xf>
    <xf numFmtId="0" fontId="26" fillId="0" borderId="25" xfId="0" applyFont="1" applyBorder="1" applyAlignment="1">
      <alignment horizontal="left" vertical="center"/>
    </xf>
    <xf numFmtId="0" fontId="26" fillId="0" borderId="26" xfId="0" applyFont="1" applyBorder="1" applyAlignment="1">
      <alignment horizontal="left" vertical="center"/>
    </xf>
    <xf numFmtId="10" fontId="26" fillId="0" borderId="25" xfId="0" applyNumberFormat="1" applyFont="1" applyBorder="1" applyAlignment="1">
      <alignment vertical="center"/>
    </xf>
    <xf numFmtId="0" fontId="26" fillId="0" borderId="26" xfId="0" applyFont="1" applyBorder="1" applyAlignment="1">
      <alignment horizontal="center" vertical="center"/>
    </xf>
    <xf numFmtId="0" fontId="26" fillId="0" borderId="25" xfId="0" applyFont="1" applyBorder="1" applyAlignment="1">
      <alignment vertical="center"/>
    </xf>
    <xf numFmtId="0" fontId="26" fillId="0" borderId="26" xfId="0" applyFont="1" applyBorder="1" applyAlignment="1">
      <alignment vertical="center"/>
    </xf>
    <xf numFmtId="10" fontId="15" fillId="0" borderId="0" xfId="0" applyNumberFormat="1" applyFont="1" applyAlignment="1">
      <alignment horizontal="center"/>
    </xf>
    <xf numFmtId="10" fontId="15" fillId="0" borderId="0" xfId="92" applyNumberFormat="1" applyFont="1"/>
    <xf numFmtId="0" fontId="26" fillId="0" borderId="30" xfId="0" applyFont="1" applyBorder="1" applyAlignment="1">
      <alignment horizontal="left" vertical="center"/>
    </xf>
    <xf numFmtId="0" fontId="26" fillId="0" borderId="31" xfId="0" applyFont="1" applyBorder="1" applyAlignment="1">
      <alignment horizontal="left" vertical="center"/>
    </xf>
    <xf numFmtId="10" fontId="26" fillId="0" borderId="30" xfId="0" applyNumberFormat="1" applyFont="1" applyBorder="1" applyAlignment="1">
      <alignment vertical="center"/>
    </xf>
    <xf numFmtId="0" fontId="26" fillId="0" borderId="33" xfId="0" applyFont="1" applyBorder="1" applyAlignment="1">
      <alignment horizontal="center" vertical="center"/>
    </xf>
    <xf numFmtId="0" fontId="26" fillId="0" borderId="31" xfId="0" applyFont="1" applyBorder="1" applyAlignment="1">
      <alignment vertical="center"/>
    </xf>
    <xf numFmtId="0" fontId="26" fillId="3" borderId="0" xfId="0" applyFont="1" applyFill="1" applyAlignment="1">
      <alignment vertical="center"/>
    </xf>
    <xf numFmtId="0" fontId="26" fillId="0" borderId="0" xfId="0" applyFont="1" applyAlignment="1">
      <alignment horizontal="center" vertical="center"/>
    </xf>
    <xf numFmtId="10" fontId="26" fillId="0" borderId="4" xfId="0" applyNumberFormat="1" applyFont="1" applyBorder="1" applyAlignment="1">
      <alignment vertical="center"/>
    </xf>
    <xf numFmtId="0" fontId="26" fillId="0" borderId="12" xfId="0" applyFont="1" applyBorder="1" applyAlignment="1">
      <alignment horizontal="center" vertical="center"/>
    </xf>
    <xf numFmtId="10" fontId="26" fillId="0" borderId="0" xfId="0" applyNumberFormat="1" applyFont="1" applyAlignment="1">
      <alignment vertical="center"/>
    </xf>
    <xf numFmtId="10" fontId="26" fillId="0" borderId="0" xfId="0" applyNumberFormat="1" applyFont="1" applyAlignment="1">
      <alignment horizontal="center" vertical="center"/>
    </xf>
    <xf numFmtId="0" fontId="26" fillId="0" borderId="8" xfId="0" applyFont="1" applyBorder="1" applyAlignment="1">
      <alignment horizontal="left" vertical="center"/>
    </xf>
    <xf numFmtId="0" fontId="26" fillId="0" borderId="9" xfId="0" applyFont="1" applyBorder="1" applyAlignment="1">
      <alignment horizontal="left" vertical="center"/>
    </xf>
    <xf numFmtId="10" fontId="26" fillId="0" borderId="9" xfId="0" applyNumberFormat="1" applyFont="1" applyBorder="1" applyAlignment="1">
      <alignment vertical="center"/>
    </xf>
    <xf numFmtId="10" fontId="26" fillId="0" borderId="9" xfId="0" applyNumberFormat="1" applyFont="1" applyBorder="1" applyAlignment="1">
      <alignment horizontal="center" vertical="center"/>
    </xf>
    <xf numFmtId="0" fontId="26" fillId="0" borderId="9" xfId="0" applyFont="1" applyBorder="1" applyAlignment="1">
      <alignment horizontal="center" vertical="center"/>
    </xf>
    <xf numFmtId="0" fontId="26" fillId="0" borderId="9" xfId="0" applyFont="1" applyBorder="1" applyAlignment="1">
      <alignment vertical="center"/>
    </xf>
    <xf numFmtId="0" fontId="26" fillId="0" borderId="17" xfId="0" applyFont="1" applyBorder="1" applyAlignment="1">
      <alignment vertical="center"/>
    </xf>
    <xf numFmtId="0" fontId="26" fillId="4" borderId="2" xfId="0" applyFont="1" applyFill="1" applyBorder="1" applyAlignment="1">
      <alignment vertical="center"/>
    </xf>
    <xf numFmtId="0" fontId="26" fillId="4" borderId="3" xfId="0" applyFont="1" applyFill="1" applyBorder="1" applyAlignment="1">
      <alignment vertical="center"/>
    </xf>
    <xf numFmtId="0" fontId="26" fillId="4" borderId="8" xfId="0" applyFont="1" applyFill="1" applyBorder="1" applyAlignment="1">
      <alignment vertical="center"/>
    </xf>
    <xf numFmtId="0" fontId="26" fillId="4" borderId="9" xfId="0" applyFont="1" applyFill="1" applyBorder="1" applyAlignment="1">
      <alignment vertical="center"/>
    </xf>
    <xf numFmtId="4" fontId="23" fillId="0" borderId="5" xfId="0" applyNumberFormat="1" applyFont="1" applyBorder="1" applyAlignment="1">
      <alignment horizontal="center" vertical="center"/>
    </xf>
    <xf numFmtId="169" fontId="23" fillId="0" borderId="5" xfId="77" applyFont="1" applyBorder="1" applyAlignment="1" applyProtection="1">
      <alignment horizontal="center" vertical="center"/>
    </xf>
    <xf numFmtId="49" fontId="22" fillId="3" borderId="5" xfId="0" applyNumberFormat="1" applyFont="1" applyFill="1" applyBorder="1" applyAlignment="1">
      <alignment horizontal="center" vertical="center"/>
    </xf>
    <xf numFmtId="0" fontId="0" fillId="3" borderId="0" xfId="0" applyFill="1"/>
    <xf numFmtId="49" fontId="24" fillId="3" borderId="5" xfId="0" applyNumberFormat="1" applyFont="1" applyFill="1" applyBorder="1" applyAlignment="1">
      <alignment horizontal="center" vertical="center"/>
    </xf>
    <xf numFmtId="49" fontId="23" fillId="8" borderId="13" xfId="0" applyNumberFormat="1" applyFont="1" applyFill="1" applyBorder="1" applyAlignment="1">
      <alignment horizontal="center" vertical="center"/>
    </xf>
    <xf numFmtId="4" fontId="23" fillId="8" borderId="13" xfId="0" applyNumberFormat="1" applyFont="1" applyFill="1" applyBorder="1" applyAlignment="1">
      <alignment horizontal="center" vertical="center"/>
    </xf>
    <xf numFmtId="4" fontId="23" fillId="8" borderId="13" xfId="0" applyNumberFormat="1" applyFont="1" applyFill="1" applyBorder="1" applyAlignment="1">
      <alignment horizontal="center" vertical="center" wrapText="1"/>
    </xf>
    <xf numFmtId="49" fontId="23" fillId="0" borderId="5" xfId="0" applyNumberFormat="1" applyFont="1" applyBorder="1" applyAlignment="1">
      <alignment horizontal="center" vertical="center"/>
    </xf>
    <xf numFmtId="49" fontId="31" fillId="0" borderId="5" xfId="0" applyNumberFormat="1" applyFont="1" applyBorder="1" applyAlignment="1">
      <alignment horizontal="center" vertical="center"/>
    </xf>
    <xf numFmtId="4" fontId="34" fillId="0" borderId="0" xfId="0" applyNumberFormat="1" applyFont="1" applyAlignment="1">
      <alignment horizontal="center" vertical="center"/>
    </xf>
    <xf numFmtId="4" fontId="32" fillId="9" borderId="5" xfId="0" applyNumberFormat="1" applyFont="1" applyFill="1" applyBorder="1" applyAlignment="1">
      <alignment horizontal="center" vertical="center"/>
    </xf>
    <xf numFmtId="2" fontId="24" fillId="0" borderId="5" xfId="0" applyNumberFormat="1" applyFont="1" applyBorder="1" applyAlignment="1">
      <alignment horizontal="center" vertical="center"/>
    </xf>
    <xf numFmtId="44" fontId="16" fillId="0" borderId="0" xfId="93" applyNumberFormat="1"/>
    <xf numFmtId="0" fontId="16" fillId="0" borderId="0" xfId="93"/>
    <xf numFmtId="49" fontId="22" fillId="0" borderId="5" xfId="0" applyNumberFormat="1" applyFont="1" applyBorder="1" applyAlignment="1">
      <alignment horizontal="justify" vertical="center" wrapText="1"/>
    </xf>
    <xf numFmtId="49" fontId="24" fillId="0" borderId="5" xfId="0" applyNumberFormat="1" applyFont="1" applyBorder="1" applyAlignment="1">
      <alignment horizontal="justify" vertical="center" wrapText="1"/>
    </xf>
    <xf numFmtId="49" fontId="23" fillId="0" borderId="5" xfId="0" applyNumberFormat="1" applyFont="1" applyFill="1" applyBorder="1" applyAlignment="1">
      <alignment horizontal="center" vertical="center"/>
    </xf>
    <xf numFmtId="0" fontId="0" fillId="0" borderId="0" xfId="0" applyFill="1"/>
    <xf numFmtId="2" fontId="23" fillId="0" borderId="5" xfId="77" applyNumberFormat="1" applyFont="1" applyFill="1" applyBorder="1" applyAlignment="1" applyProtection="1">
      <alignment horizontal="justify" vertical="center" wrapText="1"/>
    </xf>
    <xf numFmtId="49" fontId="24" fillId="0" borderId="5" xfId="0" applyNumberFormat="1" applyFont="1" applyFill="1" applyBorder="1" applyAlignment="1">
      <alignment horizontal="center" vertical="center"/>
    </xf>
    <xf numFmtId="49" fontId="24" fillId="0" borderId="5" xfId="0" applyNumberFormat="1" applyFont="1" applyFill="1" applyBorder="1" applyAlignment="1">
      <alignment horizontal="justify" vertical="center"/>
    </xf>
    <xf numFmtId="49" fontId="22" fillId="0" borderId="5" xfId="0" applyNumberFormat="1" applyFont="1" applyFill="1" applyBorder="1" applyAlignment="1">
      <alignment horizontal="center" vertical="center"/>
    </xf>
    <xf numFmtId="49" fontId="23" fillId="0" borderId="5" xfId="77" applyNumberFormat="1" applyFont="1" applyFill="1" applyBorder="1" applyAlignment="1" applyProtection="1">
      <alignment horizontal="center" vertical="center"/>
    </xf>
    <xf numFmtId="49" fontId="24" fillId="0" borderId="5" xfId="0" applyNumberFormat="1" applyFont="1" applyFill="1" applyBorder="1" applyAlignment="1">
      <alignment horizontal="justify" vertical="center" wrapText="1"/>
    </xf>
    <xf numFmtId="0" fontId="16" fillId="0" borderId="0" xfId="93"/>
    <xf numFmtId="49" fontId="36" fillId="0" borderId="5" xfId="0" applyNumberFormat="1" applyFont="1" applyBorder="1" applyAlignment="1">
      <alignment horizontal="center" vertical="center"/>
    </xf>
    <xf numFmtId="49" fontId="40" fillId="8" borderId="5" xfId="0" applyNumberFormat="1" applyFont="1" applyFill="1" applyBorder="1" applyAlignment="1">
      <alignment horizontal="center" vertical="center" wrapText="1"/>
    </xf>
    <xf numFmtId="170" fontId="17" fillId="5" borderId="4" xfId="93" applyNumberFormat="1" applyFont="1" applyFill="1" applyBorder="1" applyAlignment="1">
      <alignment vertical="center"/>
    </xf>
    <xf numFmtId="170" fontId="17" fillId="5" borderId="12" xfId="93" applyNumberFormat="1" applyFont="1" applyFill="1" applyBorder="1" applyAlignment="1">
      <alignment vertical="center"/>
    </xf>
    <xf numFmtId="4" fontId="23" fillId="0" borderId="5" xfId="0" applyNumberFormat="1" applyFont="1" applyFill="1" applyBorder="1" applyAlignment="1">
      <alignment horizontal="center" vertical="center"/>
    </xf>
    <xf numFmtId="4" fontId="22" fillId="0" borderId="5" xfId="0" applyNumberFormat="1" applyFont="1" applyFill="1" applyBorder="1" applyAlignment="1">
      <alignment horizontal="center" vertical="center"/>
    </xf>
    <xf numFmtId="49" fontId="22" fillId="0" borderId="5" xfId="0" applyNumberFormat="1" applyFont="1" applyFill="1" applyBorder="1" applyAlignment="1">
      <alignment horizontal="justify" vertical="center" wrapText="1"/>
    </xf>
    <xf numFmtId="170" fontId="19" fillId="7" borderId="38" xfId="93" applyNumberFormat="1" applyFont="1" applyFill="1" applyBorder="1" applyAlignment="1">
      <alignment horizontal="center" vertical="center"/>
    </xf>
    <xf numFmtId="10" fontId="19" fillId="6" borderId="43" xfId="93" applyNumberFormat="1" applyFont="1" applyFill="1" applyBorder="1" applyAlignment="1">
      <alignment horizontal="center" vertical="center"/>
    </xf>
    <xf numFmtId="10" fontId="19" fillId="6" borderId="44" xfId="93" applyNumberFormat="1" applyFont="1" applyFill="1" applyBorder="1" applyAlignment="1">
      <alignment horizontal="center" vertical="center"/>
    </xf>
    <xf numFmtId="49" fontId="17" fillId="5" borderId="5" xfId="93" applyNumberFormat="1" applyFont="1" applyFill="1" applyBorder="1" applyAlignment="1">
      <alignment horizontal="center" vertical="center"/>
    </xf>
    <xf numFmtId="10" fontId="16" fillId="0" borderId="0" xfId="93" applyNumberFormat="1"/>
    <xf numFmtId="9" fontId="19" fillId="6" borderId="5" xfId="92" applyFont="1" applyFill="1" applyBorder="1"/>
    <xf numFmtId="10" fontId="19" fillId="6" borderId="5" xfId="93" applyNumberFormat="1" applyFont="1" applyFill="1" applyBorder="1"/>
    <xf numFmtId="170" fontId="19" fillId="6" borderId="5" xfId="93" applyNumberFormat="1" applyFont="1" applyFill="1" applyBorder="1"/>
    <xf numFmtId="0" fontId="19" fillId="6" borderId="5" xfId="93" applyFont="1" applyFill="1" applyBorder="1"/>
    <xf numFmtId="10" fontId="19" fillId="6" borderId="5" xfId="92" applyNumberFormat="1" applyFont="1" applyFill="1" applyBorder="1"/>
    <xf numFmtId="0" fontId="18" fillId="0" borderId="0" xfId="0" applyFont="1"/>
    <xf numFmtId="49" fontId="36" fillId="0" borderId="5" xfId="0" applyNumberFormat="1" applyFont="1" applyBorder="1" applyAlignment="1">
      <alignment horizontal="center" vertical="center"/>
    </xf>
    <xf numFmtId="49" fontId="23" fillId="0" borderId="5" xfId="0" applyNumberFormat="1" applyFont="1" applyFill="1" applyBorder="1" applyAlignment="1">
      <alignment horizontal="justify" vertical="center" wrapText="1"/>
    </xf>
    <xf numFmtId="49" fontId="23" fillId="3" borderId="5" xfId="0" applyNumberFormat="1" applyFont="1" applyFill="1" applyBorder="1" applyAlignment="1">
      <alignment horizontal="center" vertical="center"/>
    </xf>
    <xf numFmtId="0" fontId="36" fillId="0" borderId="0" xfId="0" applyFont="1"/>
    <xf numFmtId="49" fontId="21" fillId="11" borderId="5" xfId="0" applyNumberFormat="1" applyFont="1" applyFill="1" applyBorder="1" applyAlignment="1">
      <alignment horizontal="justify" vertical="center" wrapText="1"/>
    </xf>
    <xf numFmtId="4" fontId="43" fillId="11" borderId="7" xfId="0" applyNumberFormat="1" applyFont="1" applyFill="1" applyBorder="1" applyAlignment="1">
      <alignment horizontal="center" vertical="center"/>
    </xf>
    <xf numFmtId="49" fontId="32" fillId="11" borderId="36" xfId="0" applyNumberFormat="1" applyFont="1" applyFill="1" applyBorder="1" applyAlignment="1">
      <alignment horizontal="center" vertical="center"/>
    </xf>
    <xf numFmtId="49" fontId="32" fillId="11" borderId="5" xfId="0" applyNumberFormat="1" applyFont="1" applyFill="1" applyBorder="1" applyAlignment="1">
      <alignment horizontal="center" vertical="center"/>
    </xf>
    <xf numFmtId="4" fontId="32" fillId="11" borderId="5" xfId="0" applyNumberFormat="1" applyFont="1" applyFill="1" applyBorder="1" applyAlignment="1">
      <alignment horizontal="center" vertical="center"/>
    </xf>
    <xf numFmtId="0" fontId="36" fillId="0" borderId="0" xfId="0" applyFont="1" applyFill="1"/>
    <xf numFmtId="49" fontId="23" fillId="0" borderId="5" xfId="0" applyNumberFormat="1" applyFont="1" applyBorder="1" applyAlignment="1">
      <alignment horizontal="justify" vertical="center" wrapText="1"/>
    </xf>
    <xf numFmtId="49" fontId="23" fillId="11" borderId="5" xfId="0" applyNumberFormat="1" applyFont="1" applyFill="1" applyBorder="1" applyAlignment="1">
      <alignment horizontal="center" vertical="center"/>
    </xf>
    <xf numFmtId="4" fontId="32" fillId="11" borderId="13" xfId="0" applyNumberFormat="1" applyFont="1" applyFill="1" applyBorder="1" applyAlignment="1">
      <alignment horizontal="center" vertical="center" wrapText="1"/>
    </xf>
    <xf numFmtId="49" fontId="32" fillId="11" borderId="12" xfId="0" applyNumberFormat="1" applyFont="1" applyFill="1" applyBorder="1" applyAlignment="1">
      <alignment horizontal="center" vertical="center"/>
    </xf>
    <xf numFmtId="4" fontId="32" fillId="11" borderId="10" xfId="0" applyNumberFormat="1" applyFont="1" applyFill="1" applyBorder="1" applyAlignment="1">
      <alignment horizontal="center" vertical="center" wrapText="1"/>
    </xf>
    <xf numFmtId="4" fontId="32" fillId="11" borderId="12" xfId="0" applyNumberFormat="1" applyFont="1" applyFill="1" applyBorder="1" applyAlignment="1">
      <alignment horizontal="left" vertical="center"/>
    </xf>
    <xf numFmtId="49" fontId="32" fillId="11" borderId="12" xfId="0" applyNumberFormat="1" applyFont="1" applyFill="1" applyBorder="1" applyAlignment="1">
      <alignment horizontal="left" vertical="center"/>
    </xf>
    <xf numFmtId="169" fontId="23" fillId="0" borderId="5" xfId="77" applyFont="1" applyFill="1" applyBorder="1" applyAlignment="1" applyProtection="1">
      <alignment horizontal="center" vertical="center"/>
    </xf>
    <xf numFmtId="49" fontId="23" fillId="0" borderId="5" xfId="77" applyNumberFormat="1" applyFont="1" applyFill="1" applyBorder="1" applyAlignment="1" applyProtection="1">
      <alignment horizontal="justify" vertical="center" wrapText="1"/>
    </xf>
    <xf numFmtId="49" fontId="32" fillId="9" borderId="5" xfId="0" applyNumberFormat="1" applyFont="1" applyFill="1" applyBorder="1" applyAlignment="1">
      <alignment horizontal="center" vertical="center"/>
    </xf>
    <xf numFmtId="49" fontId="32" fillId="9" borderId="5" xfId="0" applyNumberFormat="1" applyFont="1" applyFill="1" applyBorder="1" applyAlignment="1">
      <alignment horizontal="justify" vertical="center" wrapText="1"/>
    </xf>
    <xf numFmtId="49" fontId="32" fillId="0" borderId="5" xfId="0" applyNumberFormat="1" applyFont="1" applyBorder="1" applyAlignment="1">
      <alignment horizontal="center" vertical="center"/>
    </xf>
    <xf numFmtId="4" fontId="32" fillId="0" borderId="5" xfId="0" applyNumberFormat="1" applyFont="1" applyBorder="1" applyAlignment="1">
      <alignment horizontal="center" vertical="center"/>
    </xf>
    <xf numFmtId="0" fontId="23" fillId="0" borderId="5" xfId="0" applyFont="1" applyFill="1" applyBorder="1" applyAlignment="1">
      <alignment horizontal="center" vertical="center"/>
    </xf>
    <xf numFmtId="0" fontId="32" fillId="9" borderId="5" xfId="0" applyFont="1" applyFill="1" applyBorder="1" applyAlignment="1">
      <alignment horizontal="center" vertical="center"/>
    </xf>
    <xf numFmtId="49" fontId="32" fillId="11" borderId="5" xfId="0" applyNumberFormat="1" applyFont="1" applyFill="1" applyBorder="1" applyAlignment="1">
      <alignment horizontal="justify" vertical="center" wrapText="1"/>
    </xf>
    <xf numFmtId="4" fontId="32" fillId="11" borderId="7" xfId="0" applyNumberFormat="1" applyFont="1" applyFill="1" applyBorder="1" applyAlignment="1">
      <alignment horizontal="center" vertical="center"/>
    </xf>
    <xf numFmtId="49" fontId="23" fillId="0" borderId="36" xfId="0" applyNumberFormat="1" applyFont="1" applyFill="1" applyBorder="1" applyAlignment="1">
      <alignment horizontal="center" vertical="center"/>
    </xf>
    <xf numFmtId="4" fontId="23" fillId="11" borderId="5" xfId="0" applyNumberFormat="1" applyFont="1" applyFill="1" applyBorder="1" applyAlignment="1">
      <alignment horizontal="center" vertical="center"/>
    </xf>
    <xf numFmtId="49" fontId="32" fillId="9" borderId="5" xfId="0" applyNumberFormat="1" applyFont="1" applyFill="1" applyBorder="1" applyAlignment="1">
      <alignment horizontal="justify" vertical="center"/>
    </xf>
    <xf numFmtId="10" fontId="41" fillId="0" borderId="0" xfId="93" applyNumberFormat="1" applyFont="1" applyAlignment="1">
      <alignment horizontal="center" vertical="center"/>
    </xf>
    <xf numFmtId="10" fontId="19" fillId="6" borderId="5" xfId="93" applyNumberFormat="1" applyFont="1" applyFill="1" applyBorder="1" applyAlignment="1">
      <alignment vertical="center"/>
    </xf>
    <xf numFmtId="44" fontId="16" fillId="0" borderId="0" xfId="93" applyNumberFormat="1" applyAlignment="1">
      <alignment vertical="center"/>
    </xf>
    <xf numFmtId="10" fontId="16" fillId="0" borderId="0" xfId="93" applyNumberFormat="1" applyAlignment="1">
      <alignment vertical="center"/>
    </xf>
    <xf numFmtId="0" fontId="16" fillId="0" borderId="0" xfId="93" applyAlignment="1">
      <alignment vertical="center"/>
    </xf>
    <xf numFmtId="170" fontId="19" fillId="6" borderId="5" xfId="93" applyNumberFormat="1" applyFont="1" applyFill="1" applyBorder="1" applyAlignment="1">
      <alignment vertical="center"/>
    </xf>
    <xf numFmtId="10" fontId="36" fillId="0" borderId="5" xfId="0" applyNumberFormat="1" applyFont="1" applyBorder="1" applyAlignment="1">
      <alignment horizontal="center" vertical="center"/>
    </xf>
    <xf numFmtId="0" fontId="22" fillId="0" borderId="5" xfId="0" applyNumberFormat="1" applyFont="1" applyFill="1" applyBorder="1" applyAlignment="1">
      <alignment horizontal="center" vertical="center"/>
    </xf>
    <xf numFmtId="49" fontId="32" fillId="0" borderId="5" xfId="0" applyNumberFormat="1" applyFont="1" applyFill="1" applyBorder="1" applyAlignment="1">
      <alignment horizontal="justify" vertical="center" wrapText="1"/>
    </xf>
    <xf numFmtId="49" fontId="32" fillId="0" borderId="5" xfId="0" applyNumberFormat="1" applyFont="1" applyFill="1" applyBorder="1" applyAlignment="1">
      <alignment horizontal="center" vertical="center"/>
    </xf>
    <xf numFmtId="49" fontId="31" fillId="0" borderId="5" xfId="77" applyNumberFormat="1" applyFont="1" applyFill="1" applyBorder="1" applyAlignment="1" applyProtection="1">
      <alignment horizontal="justify" vertical="center" wrapText="1"/>
    </xf>
    <xf numFmtId="49" fontId="22" fillId="0" borderId="5" xfId="0" applyNumberFormat="1" applyFont="1" applyFill="1" applyBorder="1" applyAlignment="1">
      <alignment horizontal="justify" vertical="center"/>
    </xf>
    <xf numFmtId="49" fontId="36" fillId="0" borderId="11" xfId="0" applyNumberFormat="1" applyFont="1" applyFill="1" applyBorder="1" applyAlignment="1">
      <alignment horizontal="center" vertical="center"/>
    </xf>
    <xf numFmtId="170" fontId="17" fillId="5" borderId="10" xfId="93" applyNumberFormat="1" applyFont="1" applyFill="1" applyBorder="1" applyAlignment="1">
      <alignment vertical="center"/>
    </xf>
    <xf numFmtId="10" fontId="19" fillId="7" borderId="38" xfId="93" applyNumberFormat="1" applyFont="1" applyFill="1" applyBorder="1" applyAlignment="1">
      <alignment horizontal="center" vertical="center"/>
    </xf>
    <xf numFmtId="49" fontId="23" fillId="0" borderId="5" xfId="0" applyNumberFormat="1" applyFont="1" applyBorder="1" applyAlignment="1">
      <alignment horizontal="center" vertical="center" wrapText="1"/>
    </xf>
    <xf numFmtId="4" fontId="48" fillId="9" borderId="5" xfId="0" applyNumberFormat="1" applyFont="1" applyFill="1" applyBorder="1" applyAlignment="1">
      <alignment horizontal="center" vertical="center"/>
    </xf>
    <xf numFmtId="4" fontId="32" fillId="0" borderId="5" xfId="0" applyNumberFormat="1" applyFont="1" applyFill="1" applyBorder="1" applyAlignment="1">
      <alignment horizontal="center" vertical="center"/>
    </xf>
    <xf numFmtId="4" fontId="23" fillId="0" borderId="5" xfId="77" applyNumberFormat="1" applyFont="1" applyFill="1" applyBorder="1" applyAlignment="1" applyProtection="1">
      <alignment horizontal="center" vertical="center"/>
    </xf>
    <xf numFmtId="4" fontId="31" fillId="0" borderId="5" xfId="77" applyNumberFormat="1" applyFont="1" applyFill="1" applyBorder="1" applyAlignment="1" applyProtection="1">
      <alignment horizontal="center" vertical="center"/>
    </xf>
    <xf numFmtId="4" fontId="24" fillId="0" borderId="5" xfId="0" applyNumberFormat="1" applyFont="1" applyFill="1" applyBorder="1" applyAlignment="1">
      <alignment horizontal="center" vertical="center"/>
    </xf>
    <xf numFmtId="4" fontId="33" fillId="11" borderId="5" xfId="0" applyNumberFormat="1" applyFont="1" applyFill="1" applyBorder="1" applyAlignment="1">
      <alignment horizontal="center" vertical="center"/>
    </xf>
    <xf numFmtId="171" fontId="48" fillId="9" borderId="5" xfId="0" applyNumberFormat="1" applyFont="1" applyFill="1" applyBorder="1" applyAlignment="1">
      <alignment horizontal="center" vertical="center"/>
    </xf>
    <xf numFmtId="49" fontId="20" fillId="11" borderId="12" xfId="0" applyNumberFormat="1" applyFont="1" applyFill="1" applyBorder="1" applyAlignment="1">
      <alignment horizontal="left" vertical="center"/>
    </xf>
    <xf numFmtId="4" fontId="23" fillId="12" borderId="5" xfId="0" applyNumberFormat="1" applyFont="1" applyFill="1" applyBorder="1" applyAlignment="1">
      <alignment horizontal="center" vertical="center"/>
    </xf>
    <xf numFmtId="0" fontId="41" fillId="0" borderId="0" xfId="93" applyNumberFormat="1" applyFont="1" applyAlignment="1">
      <alignment horizontal="center" vertical="center"/>
    </xf>
    <xf numFmtId="0" fontId="37" fillId="0" borderId="2" xfId="0" applyFont="1" applyBorder="1" applyAlignment="1">
      <alignment horizontal="center" vertical="center"/>
    </xf>
    <xf numFmtId="0" fontId="37" fillId="0" borderId="3" xfId="0" applyFont="1" applyBorder="1" applyAlignment="1">
      <alignment horizontal="center" vertical="center"/>
    </xf>
    <xf numFmtId="0" fontId="37" fillId="0" borderId="18" xfId="0" applyFont="1" applyBorder="1" applyAlignment="1">
      <alignment horizontal="center" vertical="center"/>
    </xf>
    <xf numFmtId="0" fontId="35" fillId="0" borderId="6" xfId="0" applyFont="1" applyBorder="1" applyAlignment="1">
      <alignment horizontal="center" vertical="center"/>
    </xf>
    <xf numFmtId="0" fontId="35" fillId="0" borderId="0" xfId="0" applyFont="1" applyBorder="1" applyAlignment="1">
      <alignment horizontal="center" vertical="center"/>
    </xf>
    <xf numFmtId="0" fontId="35" fillId="0" borderId="7" xfId="0" applyFont="1" applyBorder="1" applyAlignment="1">
      <alignment horizontal="center" vertical="center"/>
    </xf>
    <xf numFmtId="0" fontId="38" fillId="0" borderId="6" xfId="0" applyFont="1" applyBorder="1" applyAlignment="1">
      <alignment horizontal="center" vertical="center"/>
    </xf>
    <xf numFmtId="0" fontId="38" fillId="0" borderId="0" xfId="0" applyFont="1" applyBorder="1" applyAlignment="1">
      <alignment horizontal="center" vertical="center"/>
    </xf>
    <xf numFmtId="0" fontId="38" fillId="0" borderId="7" xfId="0" applyFont="1" applyBorder="1" applyAlignment="1">
      <alignment horizontal="center" vertical="center"/>
    </xf>
    <xf numFmtId="0" fontId="39" fillId="0" borderId="37" xfId="0" applyFont="1" applyFill="1" applyBorder="1" applyAlignment="1">
      <alignment horizontal="center" vertical="center"/>
    </xf>
    <xf numFmtId="0" fontId="39" fillId="0" borderId="9" xfId="0" applyFont="1" applyFill="1" applyBorder="1" applyAlignment="1">
      <alignment horizontal="center" vertical="center"/>
    </xf>
    <xf numFmtId="0" fontId="39" fillId="0" borderId="17" xfId="0" applyFont="1" applyFill="1" applyBorder="1" applyAlignment="1">
      <alignment horizontal="center" vertical="center"/>
    </xf>
    <xf numFmtId="49" fontId="36" fillId="0" borderId="11" xfId="0" applyNumberFormat="1" applyFont="1" applyFill="1" applyBorder="1" applyAlignment="1">
      <alignment horizontal="center" vertical="center"/>
    </xf>
    <xf numFmtId="49" fontId="36" fillId="0" borderId="13" xfId="0" applyNumberFormat="1" applyFont="1" applyFill="1" applyBorder="1" applyAlignment="1">
      <alignment horizontal="center" vertical="center"/>
    </xf>
    <xf numFmtId="49" fontId="36" fillId="0" borderId="5" xfId="0" applyNumberFormat="1" applyFont="1" applyBorder="1" applyAlignment="1">
      <alignment horizontal="right" vertical="center" wrapText="1"/>
    </xf>
    <xf numFmtId="49" fontId="36" fillId="0" borderId="5" xfId="0" applyNumberFormat="1" applyFont="1" applyFill="1" applyBorder="1" applyAlignment="1">
      <alignment horizontal="center" vertical="center"/>
    </xf>
    <xf numFmtId="49" fontId="36" fillId="0" borderId="2" xfId="0" applyNumberFormat="1" applyFont="1" applyFill="1" applyBorder="1" applyAlignment="1">
      <alignment horizontal="justify" vertical="center"/>
    </xf>
    <xf numFmtId="49" fontId="36" fillId="0" borderId="3" xfId="0" applyNumberFormat="1" applyFont="1" applyFill="1" applyBorder="1" applyAlignment="1">
      <alignment horizontal="justify" vertical="center"/>
    </xf>
    <xf numFmtId="49" fontId="36" fillId="0" borderId="37" xfId="0" applyNumberFormat="1" applyFont="1" applyFill="1" applyBorder="1" applyAlignment="1">
      <alignment horizontal="justify" vertical="center"/>
    </xf>
    <xf numFmtId="49" fontId="36" fillId="0" borderId="9" xfId="0" applyNumberFormat="1" applyFont="1" applyFill="1" applyBorder="1" applyAlignment="1">
      <alignment horizontal="justify" vertical="center"/>
    </xf>
    <xf numFmtId="2" fontId="17" fillId="5" borderId="5" xfId="93" applyNumberFormat="1" applyFont="1" applyFill="1" applyBorder="1" applyAlignment="1">
      <alignment horizontal="center" vertical="center"/>
    </xf>
    <xf numFmtId="2" fontId="17" fillId="5" borderId="5" xfId="93" applyNumberFormat="1" applyFont="1" applyFill="1" applyBorder="1" applyAlignment="1">
      <alignment horizontal="center" vertical="center" wrapText="1"/>
    </xf>
    <xf numFmtId="0" fontId="18" fillId="0" borderId="5" xfId="93" applyFont="1" applyBorder="1"/>
    <xf numFmtId="1" fontId="17" fillId="0" borderId="5" xfId="93" applyNumberFormat="1" applyFont="1" applyBorder="1" applyAlignment="1">
      <alignment horizontal="center" vertical="center"/>
    </xf>
    <xf numFmtId="1" fontId="17" fillId="6" borderId="5" xfId="93" applyNumberFormat="1" applyFont="1" applyFill="1" applyBorder="1" applyAlignment="1">
      <alignment horizontal="center" vertical="center" wrapText="1"/>
    </xf>
    <xf numFmtId="0" fontId="18" fillId="0" borderId="5" xfId="93" applyFont="1" applyBorder="1" applyAlignment="1">
      <alignment wrapText="1"/>
    </xf>
    <xf numFmtId="1" fontId="17" fillId="6" borderId="5" xfId="93" applyNumberFormat="1" applyFont="1" applyFill="1" applyBorder="1" applyAlignment="1">
      <alignment horizontal="center" vertical="center"/>
    </xf>
    <xf numFmtId="2" fontId="17" fillId="0" borderId="40" xfId="93" applyNumberFormat="1" applyFont="1" applyBorder="1" applyAlignment="1">
      <alignment horizontal="right" vertical="center"/>
    </xf>
    <xf numFmtId="0" fontId="18" fillId="0" borderId="41" xfId="93" applyFont="1" applyBorder="1"/>
    <xf numFmtId="0" fontId="18" fillId="0" borderId="42" xfId="93" applyFont="1" applyBorder="1"/>
    <xf numFmtId="1" fontId="17" fillId="5" borderId="39" xfId="93" applyNumberFormat="1" applyFont="1" applyFill="1" applyBorder="1" applyAlignment="1">
      <alignment horizontal="right" vertical="center"/>
    </xf>
    <xf numFmtId="0" fontId="18" fillId="0" borderId="15" xfId="93" applyFont="1" applyBorder="1"/>
    <xf numFmtId="2" fontId="17" fillId="7" borderId="39" xfId="93" applyNumberFormat="1" applyFont="1" applyFill="1" applyBorder="1" applyAlignment="1">
      <alignment horizontal="right" vertical="center"/>
    </xf>
    <xf numFmtId="0" fontId="18" fillId="0" borderId="16" xfId="93" applyFont="1" applyBorder="1"/>
    <xf numFmtId="2" fontId="17" fillId="0" borderId="39" xfId="93" applyNumberFormat="1" applyFont="1" applyBorder="1" applyAlignment="1">
      <alignment horizontal="right" vertical="center"/>
    </xf>
    <xf numFmtId="1" fontId="17" fillId="0" borderId="45" xfId="93" applyNumberFormat="1" applyFont="1" applyBorder="1" applyAlignment="1">
      <alignment horizontal="center" vertical="center"/>
    </xf>
    <xf numFmtId="1" fontId="17" fillId="0" borderId="46" xfId="93" applyNumberFormat="1" applyFont="1" applyBorder="1" applyAlignment="1">
      <alignment horizontal="center" vertical="center"/>
    </xf>
    <xf numFmtId="1" fontId="17" fillId="0" borderId="47" xfId="93" applyNumberFormat="1" applyFont="1" applyBorder="1" applyAlignment="1">
      <alignment horizontal="center" vertical="center"/>
    </xf>
    <xf numFmtId="0" fontId="19" fillId="0" borderId="2" xfId="93" applyFont="1" applyBorder="1" applyAlignment="1">
      <alignment horizontal="center"/>
    </xf>
    <xf numFmtId="0" fontId="19" fillId="0" borderId="3" xfId="93" applyFont="1" applyBorder="1" applyAlignment="1">
      <alignment horizontal="center"/>
    </xf>
    <xf numFmtId="0" fontId="19" fillId="0" borderId="18" xfId="93" applyFont="1" applyBorder="1" applyAlignment="1">
      <alignment horizontal="center"/>
    </xf>
    <xf numFmtId="0" fontId="35" fillId="0" borderId="36" xfId="0" applyFont="1" applyBorder="1" applyAlignment="1">
      <alignment horizontal="center" vertical="center"/>
    </xf>
    <xf numFmtId="0" fontId="38" fillId="0" borderId="36" xfId="0" applyFont="1" applyBorder="1" applyAlignment="1">
      <alignment horizontal="center" vertical="center"/>
    </xf>
    <xf numFmtId="0" fontId="39" fillId="0" borderId="36" xfId="0" applyFont="1" applyBorder="1" applyAlignment="1">
      <alignment horizontal="center" vertical="center"/>
    </xf>
    <xf numFmtId="0" fontId="39" fillId="0" borderId="0" xfId="0" applyFont="1" applyBorder="1" applyAlignment="1">
      <alignment horizontal="center" vertical="center"/>
    </xf>
    <xf numFmtId="0" fontId="39" fillId="0" borderId="7" xfId="0" applyFont="1" applyBorder="1" applyAlignment="1">
      <alignment horizontal="center" vertical="center"/>
    </xf>
    <xf numFmtId="49" fontId="36" fillId="0" borderId="4" xfId="0" applyNumberFormat="1" applyFont="1" applyFill="1" applyBorder="1" applyAlignment="1">
      <alignment horizontal="left" vertical="center"/>
    </xf>
    <xf numFmtId="49" fontId="36" fillId="0" borderId="12" xfId="0" applyNumberFormat="1" applyFont="1" applyFill="1" applyBorder="1" applyAlignment="1">
      <alignment horizontal="left" vertical="center"/>
    </xf>
    <xf numFmtId="49" fontId="36" fillId="0" borderId="10" xfId="0" applyNumberFormat="1" applyFont="1" applyFill="1" applyBorder="1" applyAlignment="1">
      <alignment horizontal="left" vertical="center"/>
    </xf>
    <xf numFmtId="10" fontId="26" fillId="0" borderId="12" xfId="0" applyNumberFormat="1" applyFont="1" applyBorder="1" applyAlignment="1">
      <alignment horizontal="center" vertical="center"/>
    </xf>
    <xf numFmtId="10" fontId="26" fillId="0" borderId="10" xfId="0" applyNumberFormat="1" applyFont="1" applyBorder="1" applyAlignment="1">
      <alignment horizontal="center" vertical="center"/>
    </xf>
    <xf numFmtId="0" fontId="26" fillId="0" borderId="6" xfId="0" applyFont="1" applyBorder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6" fillId="4" borderId="2" xfId="0" applyFont="1" applyFill="1" applyBorder="1" applyAlignment="1">
      <alignment horizontal="center" vertical="center" wrapText="1"/>
    </xf>
    <xf numFmtId="0" fontId="26" fillId="4" borderId="3" xfId="0" applyFont="1" applyFill="1" applyBorder="1" applyAlignment="1">
      <alignment horizontal="center" vertical="center" wrapText="1"/>
    </xf>
    <xf numFmtId="0" fontId="26" fillId="4" borderId="18" xfId="0" applyFont="1" applyFill="1" applyBorder="1" applyAlignment="1">
      <alignment horizontal="center" vertical="center" wrapText="1"/>
    </xf>
    <xf numFmtId="0" fontId="26" fillId="4" borderId="8" xfId="0" applyFont="1" applyFill="1" applyBorder="1" applyAlignment="1">
      <alignment horizontal="center" vertical="center" wrapText="1"/>
    </xf>
    <xf numFmtId="0" fontId="26" fillId="4" borderId="9" xfId="0" applyFont="1" applyFill="1" applyBorder="1" applyAlignment="1">
      <alignment horizontal="center" vertical="center" wrapText="1"/>
    </xf>
    <xf numFmtId="0" fontId="26" fillId="4" borderId="17" xfId="0" applyFont="1" applyFill="1" applyBorder="1" applyAlignment="1">
      <alignment horizontal="center" vertical="center" wrapText="1"/>
    </xf>
    <xf numFmtId="10" fontId="27" fillId="10" borderId="22" xfId="92" applyNumberFormat="1" applyFont="1" applyFill="1" applyBorder="1" applyAlignment="1" applyProtection="1">
      <alignment horizontal="right" vertical="center"/>
      <protection locked="0"/>
    </xf>
    <xf numFmtId="10" fontId="27" fillId="10" borderId="23" xfId="92" applyNumberFormat="1" applyFont="1" applyFill="1" applyBorder="1" applyAlignment="1" applyProtection="1">
      <alignment horizontal="right" vertical="center"/>
      <protection locked="0"/>
    </xf>
    <xf numFmtId="10" fontId="26" fillId="0" borderId="26" xfId="0" applyNumberFormat="1" applyFont="1" applyFill="1" applyBorder="1" applyAlignment="1">
      <alignment horizontal="center" vertical="center"/>
    </xf>
    <xf numFmtId="10" fontId="26" fillId="0" borderId="27" xfId="0" applyNumberFormat="1" applyFont="1" applyFill="1" applyBorder="1" applyAlignment="1">
      <alignment horizontal="center" vertical="center"/>
    </xf>
    <xf numFmtId="10" fontId="26" fillId="0" borderId="28" xfId="0" applyNumberFormat="1" applyFont="1" applyFill="1" applyBorder="1" applyAlignment="1">
      <alignment horizontal="center" vertical="center"/>
    </xf>
    <xf numFmtId="10" fontId="26" fillId="0" borderId="31" xfId="0" applyNumberFormat="1" applyFont="1" applyFill="1" applyBorder="1" applyAlignment="1">
      <alignment horizontal="center" vertical="center"/>
    </xf>
    <xf numFmtId="10" fontId="26" fillId="0" borderId="32" xfId="0" applyNumberFormat="1" applyFont="1" applyFill="1" applyBorder="1" applyAlignment="1">
      <alignment horizontal="center" vertical="center"/>
    </xf>
    <xf numFmtId="10" fontId="27" fillId="10" borderId="31" xfId="92" applyNumberFormat="1" applyFont="1" applyFill="1" applyBorder="1" applyAlignment="1" applyProtection="1">
      <alignment horizontal="right" vertical="center"/>
      <protection locked="0"/>
    </xf>
    <xf numFmtId="10" fontId="27" fillId="10" borderId="32" xfId="92" applyNumberFormat="1" applyFont="1" applyFill="1" applyBorder="1" applyAlignment="1" applyProtection="1">
      <alignment horizontal="right" vertical="center"/>
      <protection locked="0"/>
    </xf>
    <xf numFmtId="0" fontId="15" fillId="0" borderId="0" xfId="0" applyFont="1" applyAlignment="1">
      <alignment horizontal="center" vertical="center"/>
    </xf>
    <xf numFmtId="0" fontId="15" fillId="0" borderId="0" xfId="0" applyFont="1" applyAlignment="1">
      <alignment horizontal="center" wrapText="1"/>
    </xf>
    <xf numFmtId="0" fontId="15" fillId="0" borderId="0" xfId="0" applyFont="1" applyAlignment="1">
      <alignment horizontal="center"/>
    </xf>
    <xf numFmtId="10" fontId="26" fillId="0" borderId="22" xfId="0" applyNumberFormat="1" applyFont="1" applyFill="1" applyBorder="1" applyAlignment="1">
      <alignment horizontal="center" vertical="center"/>
    </xf>
    <xf numFmtId="10" fontId="26" fillId="0" borderId="23" xfId="0" applyNumberFormat="1" applyFont="1" applyFill="1" applyBorder="1" applyAlignment="1">
      <alignment horizontal="center" vertical="center"/>
    </xf>
    <xf numFmtId="10" fontId="26" fillId="0" borderId="24" xfId="0" applyNumberFormat="1" applyFont="1" applyFill="1" applyBorder="1" applyAlignment="1">
      <alignment horizontal="center" vertical="center"/>
    </xf>
    <xf numFmtId="0" fontId="28" fillId="0" borderId="19" xfId="0" applyFont="1" applyBorder="1" applyAlignment="1">
      <alignment horizontal="left" vertical="center" wrapText="1"/>
    </xf>
    <xf numFmtId="0" fontId="28" fillId="0" borderId="3" xfId="0" applyFont="1" applyBorder="1" applyAlignment="1">
      <alignment horizontal="left" vertical="center" wrapText="1"/>
    </xf>
    <xf numFmtId="0" fontId="28" fillId="0" borderId="18" xfId="0" applyFont="1" applyBorder="1" applyAlignment="1">
      <alignment horizontal="left" vertical="center" wrapText="1"/>
    </xf>
    <xf numFmtId="0" fontId="28" fillId="0" borderId="29" xfId="0" applyFont="1" applyBorder="1" applyAlignment="1">
      <alignment horizontal="left" vertical="center" wrapText="1"/>
    </xf>
    <xf numFmtId="0" fontId="28" fillId="0" borderId="0" xfId="0" applyFont="1" applyAlignment="1">
      <alignment horizontal="left" vertical="center" wrapText="1"/>
    </xf>
    <xf numFmtId="0" fontId="28" fillId="0" borderId="7" xfId="0" applyFont="1" applyBorder="1" applyAlignment="1">
      <alignment horizontal="left" vertical="center" wrapText="1"/>
    </xf>
    <xf numFmtId="0" fontId="28" fillId="0" borderId="9" xfId="0" applyFont="1" applyBorder="1" applyAlignment="1">
      <alignment horizontal="left" vertical="center" wrapText="1"/>
    </xf>
    <xf numFmtId="0" fontId="28" fillId="0" borderId="17" xfId="0" applyFont="1" applyBorder="1" applyAlignment="1">
      <alignment horizontal="left" vertical="center" wrapText="1"/>
    </xf>
    <xf numFmtId="0" fontId="26" fillId="0" borderId="7" xfId="0" applyFont="1" applyBorder="1" applyAlignment="1">
      <alignment horizontal="left" vertical="center"/>
    </xf>
    <xf numFmtId="0" fontId="27" fillId="4" borderId="2" xfId="0" applyFont="1" applyFill="1" applyBorder="1" applyAlignment="1">
      <alignment horizontal="center" vertical="center"/>
    </xf>
    <xf numFmtId="0" fontId="27" fillId="4" borderId="3" xfId="0" applyFont="1" applyFill="1" applyBorder="1" applyAlignment="1">
      <alignment horizontal="center" vertical="center"/>
    </xf>
    <xf numFmtId="0" fontId="27" fillId="4" borderId="8" xfId="0" applyFont="1" applyFill="1" applyBorder="1" applyAlignment="1">
      <alignment horizontal="center" vertical="center"/>
    </xf>
    <xf numFmtId="0" fontId="27" fillId="4" borderId="9" xfId="0" applyFont="1" applyFill="1" applyBorder="1" applyAlignment="1">
      <alignment horizontal="center" vertical="center"/>
    </xf>
    <xf numFmtId="0" fontId="27" fillId="4" borderId="19" xfId="0" applyFont="1" applyFill="1" applyBorder="1" applyAlignment="1">
      <alignment horizontal="right" vertical="center"/>
    </xf>
    <xf numFmtId="0" fontId="27" fillId="4" borderId="3" xfId="0" applyFont="1" applyFill="1" applyBorder="1" applyAlignment="1">
      <alignment horizontal="right" vertical="center"/>
    </xf>
    <xf numFmtId="0" fontId="27" fillId="4" borderId="18" xfId="0" applyFont="1" applyFill="1" applyBorder="1" applyAlignment="1">
      <alignment horizontal="right" vertical="center"/>
    </xf>
    <xf numFmtId="0" fontId="27" fillId="4" borderId="20" xfId="0" applyFont="1" applyFill="1" applyBorder="1" applyAlignment="1">
      <alignment horizontal="right" vertical="center"/>
    </xf>
    <xf numFmtId="0" fontId="27" fillId="4" borderId="9" xfId="0" applyFont="1" applyFill="1" applyBorder="1" applyAlignment="1">
      <alignment horizontal="right" vertical="center"/>
    </xf>
    <xf numFmtId="0" fontId="27" fillId="4" borderId="17" xfId="0" applyFont="1" applyFill="1" applyBorder="1" applyAlignment="1">
      <alignment horizontal="right" vertical="center"/>
    </xf>
    <xf numFmtId="10" fontId="25" fillId="4" borderId="2" xfId="92" applyNumberFormat="1" applyFont="1" applyFill="1" applyBorder="1" applyAlignment="1" applyProtection="1">
      <alignment horizontal="center" vertical="center"/>
    </xf>
    <xf numFmtId="10" fontId="15" fillId="4" borderId="3" xfId="0" applyNumberFormat="1" applyFont="1" applyFill="1" applyBorder="1"/>
    <xf numFmtId="10" fontId="15" fillId="4" borderId="18" xfId="0" applyNumberFormat="1" applyFont="1" applyFill="1" applyBorder="1"/>
    <xf numFmtId="10" fontId="15" fillId="4" borderId="8" xfId="0" applyNumberFormat="1" applyFont="1" applyFill="1" applyBorder="1"/>
    <xf numFmtId="10" fontId="15" fillId="4" borderId="9" xfId="0" applyNumberFormat="1" applyFont="1" applyFill="1" applyBorder="1"/>
    <xf numFmtId="10" fontId="15" fillId="4" borderId="17" xfId="0" applyNumberFormat="1" applyFont="1" applyFill="1" applyBorder="1"/>
    <xf numFmtId="0" fontId="39" fillId="0" borderId="37" xfId="0" applyFont="1" applyBorder="1" applyAlignment="1">
      <alignment horizontal="center" vertical="center"/>
    </xf>
    <xf numFmtId="0" fontId="39" fillId="0" borderId="9" xfId="0" applyFont="1" applyBorder="1" applyAlignment="1">
      <alignment horizontal="center" vertical="center"/>
    </xf>
    <xf numFmtId="0" fontId="39" fillId="0" borderId="17" xfId="0" applyFont="1" applyBorder="1" applyAlignment="1">
      <alignment horizontal="center" vertical="center"/>
    </xf>
    <xf numFmtId="49" fontId="36" fillId="0" borderId="5" xfId="0" applyNumberFormat="1" applyFont="1" applyFill="1" applyBorder="1" applyAlignment="1">
      <alignment horizontal="left" vertical="center"/>
    </xf>
    <xf numFmtId="10" fontId="27" fillId="10" borderId="26" xfId="92" applyNumberFormat="1" applyFont="1" applyFill="1" applyBorder="1" applyAlignment="1" applyProtection="1">
      <alignment horizontal="right" vertical="center"/>
      <protection locked="0"/>
    </xf>
    <xf numFmtId="10" fontId="27" fillId="10" borderId="27" xfId="92" applyNumberFormat="1" applyFont="1" applyFill="1" applyBorder="1" applyAlignment="1" applyProtection="1">
      <alignment horizontal="right" vertical="center"/>
      <protection locked="0"/>
    </xf>
    <xf numFmtId="10" fontId="26" fillId="0" borderId="26" xfId="0" applyNumberFormat="1" applyFont="1" applyBorder="1" applyAlignment="1">
      <alignment horizontal="center" vertical="center"/>
    </xf>
    <xf numFmtId="10" fontId="26" fillId="0" borderId="27" xfId="0" applyNumberFormat="1" applyFont="1" applyBorder="1" applyAlignment="1">
      <alignment horizontal="center" vertical="center"/>
    </xf>
    <xf numFmtId="10" fontId="26" fillId="0" borderId="28" xfId="0" applyNumberFormat="1" applyFont="1" applyBorder="1" applyAlignment="1">
      <alignment horizontal="center" vertical="center"/>
    </xf>
    <xf numFmtId="10" fontId="26" fillId="0" borderId="32" xfId="0" applyNumberFormat="1" applyFont="1" applyBorder="1" applyAlignment="1">
      <alignment horizontal="center" vertical="center"/>
    </xf>
    <xf numFmtId="10" fontId="26" fillId="0" borderId="34" xfId="0" applyNumberFormat="1" applyFont="1" applyBorder="1" applyAlignment="1">
      <alignment horizontal="center" vertical="center"/>
    </xf>
    <xf numFmtId="10" fontId="26" fillId="0" borderId="31" xfId="0" applyNumberFormat="1" applyFont="1" applyBorder="1" applyAlignment="1">
      <alignment horizontal="center" vertical="center"/>
    </xf>
    <xf numFmtId="10" fontId="26" fillId="0" borderId="35" xfId="0" applyNumberFormat="1" applyFont="1" applyBorder="1" applyAlignment="1">
      <alignment horizontal="center" vertical="center"/>
    </xf>
    <xf numFmtId="10" fontId="26" fillId="0" borderId="22" xfId="0" applyNumberFormat="1" applyFont="1" applyBorder="1" applyAlignment="1">
      <alignment horizontal="center" vertical="center"/>
    </xf>
    <xf numFmtId="10" fontId="26" fillId="0" borderId="23" xfId="0" applyNumberFormat="1" applyFont="1" applyBorder="1" applyAlignment="1">
      <alignment horizontal="center" vertical="center"/>
    </xf>
    <xf numFmtId="10" fontId="26" fillId="0" borderId="24" xfId="0" applyNumberFormat="1" applyFont="1" applyBorder="1" applyAlignment="1">
      <alignment horizontal="center" vertical="center"/>
    </xf>
    <xf numFmtId="0" fontId="42" fillId="0" borderId="37" xfId="0" applyFont="1" applyBorder="1" applyAlignment="1">
      <alignment horizontal="center" vertical="center"/>
    </xf>
    <xf numFmtId="0" fontId="42" fillId="0" borderId="9" xfId="0" applyFont="1" applyBorder="1" applyAlignment="1">
      <alignment horizontal="center" vertical="center"/>
    </xf>
    <xf numFmtId="0" fontId="42" fillId="0" borderId="17" xfId="0" applyFont="1" applyBorder="1" applyAlignment="1">
      <alignment horizontal="center" vertical="center"/>
    </xf>
  </cellXfs>
  <cellStyles count="112">
    <cellStyle name="Comma 2" xfId="1" xr:uid="{00000000-0005-0000-0000-000000000000}"/>
    <cellStyle name="Comma 3" xfId="2" xr:uid="{00000000-0005-0000-0000-000001000000}"/>
    <cellStyle name="Comma 4" xfId="3" xr:uid="{00000000-0005-0000-0000-000002000000}"/>
    <cellStyle name="Comma 4 2" xfId="4" xr:uid="{00000000-0005-0000-0000-000003000000}"/>
    <cellStyle name="Comma 5" xfId="5" xr:uid="{00000000-0005-0000-0000-000004000000}"/>
    <cellStyle name="Comma 5 2" xfId="6" xr:uid="{00000000-0005-0000-0000-000005000000}"/>
    <cellStyle name="Hiperlink 2" xfId="7" xr:uid="{00000000-0005-0000-0000-000006000000}"/>
    <cellStyle name="Indefinido" xfId="8" xr:uid="{00000000-0005-0000-0000-000007000000}"/>
    <cellStyle name="material" xfId="9" xr:uid="{00000000-0005-0000-0000-000008000000}"/>
    <cellStyle name="Moeda 2" xfId="10" xr:uid="{00000000-0005-0000-0000-000009000000}"/>
    <cellStyle name="Moeda 2 2" xfId="11" xr:uid="{00000000-0005-0000-0000-00000A000000}"/>
    <cellStyle name="Moeda 2 4" xfId="91" xr:uid="{00000000-0005-0000-0000-00000B000000}"/>
    <cellStyle name="Moeda 2 4 2" xfId="98" xr:uid="{00000000-0005-0000-0000-00000C000000}"/>
    <cellStyle name="Moeda 2 4 2 2" xfId="108" xr:uid="{00000000-0005-0000-0000-00000D000000}"/>
    <cellStyle name="Moeda 2 4 3" xfId="103" xr:uid="{00000000-0005-0000-0000-00000E000000}"/>
    <cellStyle name="Moeda 3" xfId="12" xr:uid="{00000000-0005-0000-0000-00000F000000}"/>
    <cellStyle name="Moeda 3 2" xfId="86" xr:uid="{00000000-0005-0000-0000-000010000000}"/>
    <cellStyle name="Moeda 3 2 2" xfId="94" xr:uid="{00000000-0005-0000-0000-000011000000}"/>
    <cellStyle name="Moeda 3 2 2 2" xfId="104" xr:uid="{00000000-0005-0000-0000-000012000000}"/>
    <cellStyle name="Moeda 3 2 3" xfId="99" xr:uid="{00000000-0005-0000-0000-000013000000}"/>
    <cellStyle name="Moeda 3 2 4" xfId="109" xr:uid="{00000000-0005-0000-0000-000014000000}"/>
    <cellStyle name="Moeda 4" xfId="90" xr:uid="{00000000-0005-0000-0000-000015000000}"/>
    <cellStyle name="Moeda 4 2" xfId="97" xr:uid="{00000000-0005-0000-0000-000016000000}"/>
    <cellStyle name="Moeda 4 2 2" xfId="107" xr:uid="{00000000-0005-0000-0000-000017000000}"/>
    <cellStyle name="Moeda 4 3" xfId="102" xr:uid="{00000000-0005-0000-0000-000018000000}"/>
    <cellStyle name="NívelLinha_1_00 - PQ 7007-0000-F15-0000-002 REV B" xfId="64" xr:uid="{00000000-0005-0000-0000-000019000000}"/>
    <cellStyle name="Normal" xfId="0" builtinId="0"/>
    <cellStyle name="Normal 10" xfId="13" xr:uid="{00000000-0005-0000-0000-00001B000000}"/>
    <cellStyle name="Normal 11" xfId="14" xr:uid="{00000000-0005-0000-0000-00001C000000}"/>
    <cellStyle name="Normal 12" xfId="15" xr:uid="{00000000-0005-0000-0000-00001D000000}"/>
    <cellStyle name="Normal 12 2" xfId="16" xr:uid="{00000000-0005-0000-0000-00001E000000}"/>
    <cellStyle name="Normal 13" xfId="17" xr:uid="{00000000-0005-0000-0000-00001F000000}"/>
    <cellStyle name="Normal 14" xfId="88" xr:uid="{00000000-0005-0000-0000-000020000000}"/>
    <cellStyle name="Normal 14 2" xfId="95" xr:uid="{00000000-0005-0000-0000-000021000000}"/>
    <cellStyle name="Normal 14 2 2" xfId="105" xr:uid="{00000000-0005-0000-0000-000022000000}"/>
    <cellStyle name="Normal 14 3" xfId="100" xr:uid="{00000000-0005-0000-0000-000023000000}"/>
    <cellStyle name="Normal 15" xfId="93" xr:uid="{00000000-0005-0000-0000-000024000000}"/>
    <cellStyle name="Normal 16" xfId="18" xr:uid="{00000000-0005-0000-0000-000025000000}"/>
    <cellStyle name="Normal 17" xfId="111" xr:uid="{00000000-0005-0000-0000-000026000000}"/>
    <cellStyle name="Normal 18" xfId="19" xr:uid="{00000000-0005-0000-0000-000027000000}"/>
    <cellStyle name="Normal 2" xfId="20" xr:uid="{00000000-0005-0000-0000-000028000000}"/>
    <cellStyle name="Normal 2 2" xfId="21" xr:uid="{00000000-0005-0000-0000-000029000000}"/>
    <cellStyle name="Normal 2 2 2" xfId="22" xr:uid="{00000000-0005-0000-0000-00002A000000}"/>
    <cellStyle name="Normal 2 2 3" xfId="87" xr:uid="{00000000-0005-0000-0000-00002B000000}"/>
    <cellStyle name="Normal 2 3" xfId="23" xr:uid="{00000000-0005-0000-0000-00002C000000}"/>
    <cellStyle name="Normal 2 3 2" xfId="24" xr:uid="{00000000-0005-0000-0000-00002D000000}"/>
    <cellStyle name="Normal 2 4" xfId="110" xr:uid="{00000000-0005-0000-0000-00002E000000}"/>
    <cellStyle name="Normal 2_Plan1" xfId="25" xr:uid="{00000000-0005-0000-0000-00002F000000}"/>
    <cellStyle name="Normal 3" xfId="26" xr:uid="{00000000-0005-0000-0000-000030000000}"/>
    <cellStyle name="Normal 3 10" xfId="27" xr:uid="{00000000-0005-0000-0000-000031000000}"/>
    <cellStyle name="Normal 3 11" xfId="28" xr:uid="{00000000-0005-0000-0000-000032000000}"/>
    <cellStyle name="Normal 3 2" xfId="29" xr:uid="{00000000-0005-0000-0000-000033000000}"/>
    <cellStyle name="Normal 3 2 2" xfId="30" xr:uid="{00000000-0005-0000-0000-000034000000}"/>
    <cellStyle name="Normal 3 6" xfId="31" xr:uid="{00000000-0005-0000-0000-000035000000}"/>
    <cellStyle name="Normal 4" xfId="32" xr:uid="{00000000-0005-0000-0000-000036000000}"/>
    <cellStyle name="Normal 4 2" xfId="33" xr:uid="{00000000-0005-0000-0000-000037000000}"/>
    <cellStyle name="Normal 4 29" xfId="34" xr:uid="{00000000-0005-0000-0000-000038000000}"/>
    <cellStyle name="Normal 5" xfId="35" xr:uid="{00000000-0005-0000-0000-000039000000}"/>
    <cellStyle name="Normal 5 10" xfId="36" xr:uid="{00000000-0005-0000-0000-00003A000000}"/>
    <cellStyle name="Normal 5 11" xfId="37" xr:uid="{00000000-0005-0000-0000-00003B000000}"/>
    <cellStyle name="Normal 5 13" xfId="38" xr:uid="{00000000-0005-0000-0000-00003C000000}"/>
    <cellStyle name="Normal 5 16" xfId="39" xr:uid="{00000000-0005-0000-0000-00003D000000}"/>
    <cellStyle name="Normal 5 18" xfId="40" xr:uid="{00000000-0005-0000-0000-00003E000000}"/>
    <cellStyle name="Normal 5 19" xfId="41" xr:uid="{00000000-0005-0000-0000-00003F000000}"/>
    <cellStyle name="Normal 5 2" xfId="42" xr:uid="{00000000-0005-0000-0000-000040000000}"/>
    <cellStyle name="Normal 5 2 2" xfId="43" xr:uid="{00000000-0005-0000-0000-000041000000}"/>
    <cellStyle name="Normal 5 20" xfId="44" xr:uid="{00000000-0005-0000-0000-000042000000}"/>
    <cellStyle name="Normal 5 3" xfId="45" xr:uid="{00000000-0005-0000-0000-000043000000}"/>
    <cellStyle name="Normal 5 3 2" xfId="46" xr:uid="{00000000-0005-0000-0000-000044000000}"/>
    <cellStyle name="Normal 5 3 3" xfId="47" xr:uid="{00000000-0005-0000-0000-000045000000}"/>
    <cellStyle name="Normal 5 4" xfId="48" xr:uid="{00000000-0005-0000-0000-000046000000}"/>
    <cellStyle name="Normal 5 5" xfId="49" xr:uid="{00000000-0005-0000-0000-000047000000}"/>
    <cellStyle name="Normal 5 6" xfId="50" xr:uid="{00000000-0005-0000-0000-000048000000}"/>
    <cellStyle name="Normal 5 7" xfId="51" xr:uid="{00000000-0005-0000-0000-000049000000}"/>
    <cellStyle name="Normal 5 8" xfId="52" xr:uid="{00000000-0005-0000-0000-00004A000000}"/>
    <cellStyle name="Normal 5 9" xfId="53" xr:uid="{00000000-0005-0000-0000-00004B000000}"/>
    <cellStyle name="Normal 5_Plan1" xfId="54" xr:uid="{00000000-0005-0000-0000-00004C000000}"/>
    <cellStyle name="Normal 6" xfId="55" xr:uid="{00000000-0005-0000-0000-00004D000000}"/>
    <cellStyle name="Normal 6 13" xfId="56" xr:uid="{00000000-0005-0000-0000-00004E000000}"/>
    <cellStyle name="Normal 6 2" xfId="57" xr:uid="{00000000-0005-0000-0000-00004F000000}"/>
    <cellStyle name="Normal 7" xfId="58" xr:uid="{00000000-0005-0000-0000-000050000000}"/>
    <cellStyle name="Normal 7 2" xfId="59" xr:uid="{00000000-0005-0000-0000-000051000000}"/>
    <cellStyle name="Normal 8" xfId="60" xr:uid="{00000000-0005-0000-0000-000052000000}"/>
    <cellStyle name="Normal 8 2" xfId="61" xr:uid="{00000000-0005-0000-0000-000053000000}"/>
    <cellStyle name="Normal 9" xfId="62" xr:uid="{00000000-0005-0000-0000-000054000000}"/>
    <cellStyle name="Nota 2" xfId="63" xr:uid="{00000000-0005-0000-0000-000055000000}"/>
    <cellStyle name="Porcentagem" xfId="92" builtinId="5"/>
    <cellStyle name="Porcentagem 2" xfId="65" xr:uid="{00000000-0005-0000-0000-000057000000}"/>
    <cellStyle name="Porcentagem 2 2" xfId="66" xr:uid="{00000000-0005-0000-0000-000058000000}"/>
    <cellStyle name="Porcentagem 3" xfId="67" xr:uid="{00000000-0005-0000-0000-000059000000}"/>
    <cellStyle name="Porcentagem 4" xfId="68" xr:uid="{00000000-0005-0000-0000-00005A000000}"/>
    <cellStyle name="Sep. milhar [0]" xfId="69" xr:uid="{00000000-0005-0000-0000-00005B000000}"/>
    <cellStyle name="Sep. milhar [0] 2" xfId="85" xr:uid="{00000000-0005-0000-0000-00005C000000}"/>
    <cellStyle name="Separador de milhares 2" xfId="70" xr:uid="{00000000-0005-0000-0000-00005D000000}"/>
    <cellStyle name="Separador de milhares 2 2" xfId="71" xr:uid="{00000000-0005-0000-0000-00005E000000}"/>
    <cellStyle name="Separador de milhares 3" xfId="72" xr:uid="{00000000-0005-0000-0000-00005F000000}"/>
    <cellStyle name="Separador de milhares 3 2" xfId="73" xr:uid="{00000000-0005-0000-0000-000060000000}"/>
    <cellStyle name="Separador de milhares 3 3" xfId="74" xr:uid="{00000000-0005-0000-0000-000061000000}"/>
    <cellStyle name="Sepavador de milhares [0]_Pasta2" xfId="75" xr:uid="{00000000-0005-0000-0000-000062000000}"/>
    <cellStyle name="Vírgula 2" xfId="76" xr:uid="{00000000-0005-0000-0000-000063000000}"/>
    <cellStyle name="Vírgula 2 2" xfId="77" xr:uid="{00000000-0005-0000-0000-000064000000}"/>
    <cellStyle name="Vírgula 2 2 3" xfId="89" xr:uid="{00000000-0005-0000-0000-000065000000}"/>
    <cellStyle name="Vírgula 2 2 3 2" xfId="96" xr:uid="{00000000-0005-0000-0000-000066000000}"/>
    <cellStyle name="Vírgula 2 2 3 2 2" xfId="106" xr:uid="{00000000-0005-0000-0000-000067000000}"/>
    <cellStyle name="Vírgula 2 2 3 3" xfId="101" xr:uid="{00000000-0005-0000-0000-000068000000}"/>
    <cellStyle name="Vírgula 2 3" xfId="78" xr:uid="{00000000-0005-0000-0000-000069000000}"/>
    <cellStyle name="Vírgula 3" xfId="79" xr:uid="{00000000-0005-0000-0000-00006A000000}"/>
    <cellStyle name="Vírgula 3 2" xfId="80" xr:uid="{00000000-0005-0000-0000-00006B000000}"/>
    <cellStyle name="Vírgula 4" xfId="81" xr:uid="{00000000-0005-0000-0000-00006C000000}"/>
    <cellStyle name="Vírgula 5" xfId="82" xr:uid="{00000000-0005-0000-0000-00006D000000}"/>
    <cellStyle name="Vírgula 6" xfId="83" xr:uid="{00000000-0005-0000-0000-00006E000000}"/>
    <cellStyle name="Vírgula 7" xfId="84" xr:uid="{00000000-0005-0000-0000-00006F000000}"/>
  </cellStyles>
  <dxfs count="15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 tint="-0.34998626667073579"/>
        <name val="Calibri"/>
        <scheme val="minor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 tint="-0.34998626667073579"/>
        <name val="Calibri"/>
        <scheme val="minor"/>
      </font>
      <numFmt numFmtId="4" formatCode="#,##0.0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 tint="-0.34998626667073579"/>
        <name val="Calibri"/>
        <scheme val="minor"/>
      </font>
      <numFmt numFmtId="4" formatCode="#,##0.0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 tint="-0.34998626667073579"/>
        <name val="Calibri"/>
        <scheme val="minor"/>
      </font>
      <numFmt numFmtId="4" formatCode="#,##0.00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 tint="-0.34998626667073579"/>
        <name val="Calibri"/>
        <scheme val="minor"/>
      </font>
      <numFmt numFmtId="30" formatCode="@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theme="0" tint="-0.34998626667073579"/>
        <name val="Calibri"/>
        <scheme val="minor"/>
      </font>
      <numFmt numFmtId="30" formatCode="@"/>
      <alignment horizontal="justify" vertical="center" textRotation="0" wrapText="1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 tint="-0.34998626667073579"/>
        <name val="Calibri"/>
        <scheme val="minor"/>
      </font>
      <numFmt numFmtId="30" formatCode="@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0" tint="-0.34998626667073579"/>
        <name val="Calibri"/>
        <scheme val="none"/>
      </font>
      <border diagonalUp="0" diagonalDown="0" outline="0">
        <left/>
        <right/>
        <top style="thin">
          <color auto="1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 tint="-0.34998626667073579"/>
        <name val="Calibri"/>
        <scheme val="minor"/>
      </font>
      <numFmt numFmtId="30" formatCode="@"/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auto="1"/>
        </top>
        <bottom/>
      </border>
    </dxf>
    <dxf>
      <border>
        <top style="thin">
          <color auto="1"/>
        </top>
      </border>
    </dxf>
    <dxf>
      <font>
        <strike val="0"/>
        <outline val="0"/>
        <shadow val="0"/>
        <u val="none"/>
        <vertAlign val="baseline"/>
        <sz val="12"/>
        <color theme="0" tint="-0.34998626667073579"/>
        <name val="Calibri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</font>
    </dxf>
    <dxf>
      <border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2"/>
        <color auto="1"/>
        <name val="Calibri"/>
        <scheme val="minor"/>
      </font>
      <fill>
        <patternFill patternType="solid">
          <fgColor indexed="64"/>
          <bgColor theme="4" tint="0.79998168889431442"/>
        </patternFill>
      </fill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1" defaultTableStyle="TableStyleMedium2" defaultPivotStyle="PivotStyleLight16">
    <tableStyle name="Invisible" pivot="0" table="0" count="0" xr9:uid="{00000000-0011-0000-FFFF-FFFF00000000}"/>
  </table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9C0006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6D9F1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F2F2F2"/>
      <rgbColor rgb="FFD9D9D9"/>
      <rgbColor rgb="FFFFC7CE"/>
      <rgbColor rgb="FFBFBFBF"/>
      <rgbColor rgb="FFE6B9B8"/>
      <rgbColor rgb="FFCC99FF"/>
      <rgbColor rgb="FFFAC090"/>
      <rgbColor rgb="FF3366FF"/>
      <rgbColor rgb="FF33CCCC"/>
      <rgbColor rgb="FF99CC00"/>
      <rgbColor rgb="FFFFCC00"/>
      <rgbColor rgb="FFFF9900"/>
      <rgbColor rgb="FFFF6600"/>
      <rgbColor rgb="FF666699"/>
      <rgbColor rgb="FFB2B2B2"/>
      <rgbColor rgb="FF003366"/>
      <rgbColor rgb="FF339966"/>
      <rgbColor rgb="FF003300"/>
      <rgbColor rgb="FF333300"/>
      <rgbColor rgb="FF993300"/>
      <rgbColor rgb="FF993366"/>
      <rgbColor rgb="FF1F497D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microsoft.com/office/2017/10/relationships/person" Target="persons/perso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5" Type="http://schemas.openxmlformats.org/officeDocument/2006/relationships/externalLink" Target="externalLinks/externalLink1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133349</xdr:colOff>
      <xdr:row>0</xdr:row>
      <xdr:rowOff>78110</xdr:rowOff>
    </xdr:from>
    <xdr:to>
      <xdr:col>8</xdr:col>
      <xdr:colOff>847724</xdr:colOff>
      <xdr:row>3</xdr:row>
      <xdr:rowOff>133349</xdr:rowOff>
    </xdr:to>
    <xdr:pic>
      <xdr:nvPicPr>
        <xdr:cNvPr id="2" name="Imagem 2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4224"/>
        <a:stretch/>
      </xdr:blipFill>
      <xdr:spPr bwMode="auto">
        <a:xfrm>
          <a:off x="6638924" y="78110"/>
          <a:ext cx="2371725" cy="70293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2924175</xdr:colOff>
      <xdr:row>13</xdr:row>
      <xdr:rowOff>0</xdr:rowOff>
    </xdr:from>
    <xdr:ext cx="133350" cy="266700"/>
    <xdr:sp macro="" textlink="">
      <xdr:nvSpPr>
        <xdr:cNvPr id="2" name="Shape 3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2171700" y="1143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13</xdr:row>
      <xdr:rowOff>0</xdr:rowOff>
    </xdr:from>
    <xdr:ext cx="133350" cy="266700"/>
    <xdr:sp macro="" textlink="">
      <xdr:nvSpPr>
        <xdr:cNvPr id="3" name="Shape 4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171700" y="1143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13</xdr:row>
      <xdr:rowOff>0</xdr:rowOff>
    </xdr:from>
    <xdr:ext cx="133350" cy="266700"/>
    <xdr:sp macro="" textlink="">
      <xdr:nvSpPr>
        <xdr:cNvPr id="4" name="Shape 3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SpPr txBox="1"/>
      </xdr:nvSpPr>
      <xdr:spPr>
        <a:xfrm>
          <a:off x="2171700" y="1143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13</xdr:row>
      <xdr:rowOff>0</xdr:rowOff>
    </xdr:from>
    <xdr:ext cx="133350" cy="266700"/>
    <xdr:sp macro="" textlink="">
      <xdr:nvSpPr>
        <xdr:cNvPr id="5" name="Shape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2171700" y="1143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352425"/>
    <xdr:sp macro="" textlink="">
      <xdr:nvSpPr>
        <xdr:cNvPr id="6" name="Shape 5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SpPr txBox="1"/>
      </xdr:nvSpPr>
      <xdr:spPr>
        <a:xfrm>
          <a:off x="2171700" y="4210050"/>
          <a:ext cx="133350" cy="3524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26</xdr:row>
      <xdr:rowOff>0</xdr:rowOff>
    </xdr:from>
    <xdr:ext cx="133350" cy="209550"/>
    <xdr:sp macro="" textlink="">
      <xdr:nvSpPr>
        <xdr:cNvPr id="7" name="Shape 6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SpPr txBox="1"/>
      </xdr:nvSpPr>
      <xdr:spPr>
        <a:xfrm>
          <a:off x="2171700" y="4810125"/>
          <a:ext cx="1333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361950"/>
    <xdr:sp macro="" textlink="">
      <xdr:nvSpPr>
        <xdr:cNvPr id="8" name="Shape 7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/>
      </xdr:nvSpPr>
      <xdr:spPr>
        <a:xfrm>
          <a:off x="2171700" y="4210050"/>
          <a:ext cx="133350" cy="3619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26</xdr:row>
      <xdr:rowOff>0</xdr:rowOff>
    </xdr:from>
    <xdr:ext cx="133350" cy="200025"/>
    <xdr:sp macro="" textlink="">
      <xdr:nvSpPr>
        <xdr:cNvPr id="9" name="Shape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2171700" y="4810125"/>
          <a:ext cx="133350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27</xdr:row>
      <xdr:rowOff>0</xdr:rowOff>
    </xdr:from>
    <xdr:ext cx="133350" cy="209550"/>
    <xdr:sp macro="" textlink="">
      <xdr:nvSpPr>
        <xdr:cNvPr id="10" name="Shape 6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2171700" y="5010150"/>
          <a:ext cx="1333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27</xdr:row>
      <xdr:rowOff>0</xdr:rowOff>
    </xdr:from>
    <xdr:ext cx="133350" cy="200025"/>
    <xdr:sp macro="" textlink="">
      <xdr:nvSpPr>
        <xdr:cNvPr id="11" name="Shape 8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2171700" y="5010150"/>
          <a:ext cx="133350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28</xdr:row>
      <xdr:rowOff>0</xdr:rowOff>
    </xdr:from>
    <xdr:ext cx="133350" cy="209550"/>
    <xdr:sp macro="" textlink="">
      <xdr:nvSpPr>
        <xdr:cNvPr id="12" name="Shape 6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2171700" y="5210175"/>
          <a:ext cx="1333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28</xdr:row>
      <xdr:rowOff>0</xdr:rowOff>
    </xdr:from>
    <xdr:ext cx="133350" cy="200025"/>
    <xdr:sp macro="" textlink="">
      <xdr:nvSpPr>
        <xdr:cNvPr id="13" name="Shape 8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/>
      </xdr:nvSpPr>
      <xdr:spPr>
        <a:xfrm>
          <a:off x="2171700" y="5210175"/>
          <a:ext cx="133350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29</xdr:row>
      <xdr:rowOff>0</xdr:rowOff>
    </xdr:from>
    <xdr:ext cx="133350" cy="209550"/>
    <xdr:sp macro="" textlink="">
      <xdr:nvSpPr>
        <xdr:cNvPr id="14" name="Shape 6">
          <a:extLst>
            <a:ext uri="{FF2B5EF4-FFF2-40B4-BE49-F238E27FC236}">
              <a16:creationId xmlns:a16="http://schemas.microsoft.com/office/drawing/2014/main" id="{00000000-0008-0000-0100-00000E000000}"/>
            </a:ext>
          </a:extLst>
        </xdr:cNvPr>
        <xdr:cNvSpPr txBox="1"/>
      </xdr:nvSpPr>
      <xdr:spPr>
        <a:xfrm>
          <a:off x="2171700" y="5410200"/>
          <a:ext cx="133350" cy="20955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29</xdr:row>
      <xdr:rowOff>0</xdr:rowOff>
    </xdr:from>
    <xdr:ext cx="133350" cy="200025"/>
    <xdr:sp macro="" textlink="">
      <xdr:nvSpPr>
        <xdr:cNvPr id="15" name="Shape 8">
          <a:extLst>
            <a:ext uri="{FF2B5EF4-FFF2-40B4-BE49-F238E27FC236}">
              <a16:creationId xmlns:a16="http://schemas.microsoft.com/office/drawing/2014/main" id="{00000000-0008-0000-0100-00000F000000}"/>
            </a:ext>
          </a:extLst>
        </xdr:cNvPr>
        <xdr:cNvSpPr txBox="1"/>
      </xdr:nvSpPr>
      <xdr:spPr>
        <a:xfrm>
          <a:off x="2171700" y="5410200"/>
          <a:ext cx="133350" cy="200025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15</xdr:row>
      <xdr:rowOff>0</xdr:rowOff>
    </xdr:from>
    <xdr:ext cx="133350" cy="266700"/>
    <xdr:sp macro="" textlink="">
      <xdr:nvSpPr>
        <xdr:cNvPr id="16" name="Shape 3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15</xdr:row>
      <xdr:rowOff>0</xdr:rowOff>
    </xdr:from>
    <xdr:ext cx="133350" cy="266700"/>
    <xdr:sp macro="" textlink="">
      <xdr:nvSpPr>
        <xdr:cNvPr id="17" name="Shape 4">
          <a:extLst>
            <a:ext uri="{FF2B5EF4-FFF2-40B4-BE49-F238E27FC236}">
              <a16:creationId xmlns:a16="http://schemas.microsoft.com/office/drawing/2014/main" id="{00000000-0008-0000-0100-000011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15</xdr:row>
      <xdr:rowOff>0</xdr:rowOff>
    </xdr:from>
    <xdr:ext cx="133350" cy="266700"/>
    <xdr:sp macro="" textlink="">
      <xdr:nvSpPr>
        <xdr:cNvPr id="18" name="Shape 3">
          <a:extLst>
            <a:ext uri="{FF2B5EF4-FFF2-40B4-BE49-F238E27FC236}">
              <a16:creationId xmlns:a16="http://schemas.microsoft.com/office/drawing/2014/main" id="{00000000-0008-0000-0100-000012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15</xdr:row>
      <xdr:rowOff>0</xdr:rowOff>
    </xdr:from>
    <xdr:ext cx="133350" cy="266700"/>
    <xdr:sp macro="" textlink="">
      <xdr:nvSpPr>
        <xdr:cNvPr id="19" name="Shape 4">
          <a:extLst>
            <a:ext uri="{FF2B5EF4-FFF2-40B4-BE49-F238E27FC236}">
              <a16:creationId xmlns:a16="http://schemas.microsoft.com/office/drawing/2014/main" id="{00000000-0008-0000-0100-000013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15</xdr:row>
      <xdr:rowOff>0</xdr:rowOff>
    </xdr:from>
    <xdr:ext cx="133350" cy="266700"/>
    <xdr:sp macro="" textlink="">
      <xdr:nvSpPr>
        <xdr:cNvPr id="20" name="Shape 3">
          <a:extLst>
            <a:ext uri="{FF2B5EF4-FFF2-40B4-BE49-F238E27FC236}">
              <a16:creationId xmlns:a16="http://schemas.microsoft.com/office/drawing/2014/main" id="{00000000-0008-0000-0100-000014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15</xdr:row>
      <xdr:rowOff>0</xdr:rowOff>
    </xdr:from>
    <xdr:ext cx="133350" cy="266700"/>
    <xdr:sp macro="" textlink="">
      <xdr:nvSpPr>
        <xdr:cNvPr id="21" name="Shape 4">
          <a:extLst>
            <a:ext uri="{FF2B5EF4-FFF2-40B4-BE49-F238E27FC236}">
              <a16:creationId xmlns:a16="http://schemas.microsoft.com/office/drawing/2014/main" id="{00000000-0008-0000-0100-000015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15</xdr:row>
      <xdr:rowOff>0</xdr:rowOff>
    </xdr:from>
    <xdr:ext cx="133350" cy="266700"/>
    <xdr:sp macro="" textlink="">
      <xdr:nvSpPr>
        <xdr:cNvPr id="22" name="Shape 3">
          <a:extLst>
            <a:ext uri="{FF2B5EF4-FFF2-40B4-BE49-F238E27FC236}">
              <a16:creationId xmlns:a16="http://schemas.microsoft.com/office/drawing/2014/main" id="{00000000-0008-0000-0100-000016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15</xdr:row>
      <xdr:rowOff>0</xdr:rowOff>
    </xdr:from>
    <xdr:ext cx="133350" cy="266700"/>
    <xdr:sp macro="" textlink="">
      <xdr:nvSpPr>
        <xdr:cNvPr id="23" name="Shape 4">
          <a:extLst>
            <a:ext uri="{FF2B5EF4-FFF2-40B4-BE49-F238E27FC236}">
              <a16:creationId xmlns:a16="http://schemas.microsoft.com/office/drawing/2014/main" id="{00000000-0008-0000-0100-000017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24" name="Shape 3">
          <a:extLst>
            <a:ext uri="{FF2B5EF4-FFF2-40B4-BE49-F238E27FC236}">
              <a16:creationId xmlns:a16="http://schemas.microsoft.com/office/drawing/2014/main" id="{00000000-0008-0000-0100-000018000000}"/>
            </a:ext>
          </a:extLst>
        </xdr:cNvPr>
        <xdr:cNvSpPr txBox="1"/>
      </xdr:nvSpPr>
      <xdr:spPr>
        <a:xfrm>
          <a:off x="2171700" y="1905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25" name="Shape 4">
          <a:extLst>
            <a:ext uri="{FF2B5EF4-FFF2-40B4-BE49-F238E27FC236}">
              <a16:creationId xmlns:a16="http://schemas.microsoft.com/office/drawing/2014/main" id="{00000000-0008-0000-0100-000019000000}"/>
            </a:ext>
          </a:extLst>
        </xdr:cNvPr>
        <xdr:cNvSpPr txBox="1"/>
      </xdr:nvSpPr>
      <xdr:spPr>
        <a:xfrm>
          <a:off x="2171700" y="1905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26" name="Shape 3">
          <a:extLst>
            <a:ext uri="{FF2B5EF4-FFF2-40B4-BE49-F238E27FC236}">
              <a16:creationId xmlns:a16="http://schemas.microsoft.com/office/drawing/2014/main" id="{00000000-0008-0000-0100-00001A000000}"/>
            </a:ext>
          </a:extLst>
        </xdr:cNvPr>
        <xdr:cNvSpPr txBox="1"/>
      </xdr:nvSpPr>
      <xdr:spPr>
        <a:xfrm>
          <a:off x="2171700" y="1905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27" name="Shape 4">
          <a:extLst>
            <a:ext uri="{FF2B5EF4-FFF2-40B4-BE49-F238E27FC236}">
              <a16:creationId xmlns:a16="http://schemas.microsoft.com/office/drawing/2014/main" id="{00000000-0008-0000-0100-00001B000000}"/>
            </a:ext>
          </a:extLst>
        </xdr:cNvPr>
        <xdr:cNvSpPr txBox="1"/>
      </xdr:nvSpPr>
      <xdr:spPr>
        <a:xfrm>
          <a:off x="2171700" y="1905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28" name="Shape 3">
          <a:extLst>
            <a:ext uri="{FF2B5EF4-FFF2-40B4-BE49-F238E27FC236}">
              <a16:creationId xmlns:a16="http://schemas.microsoft.com/office/drawing/2014/main" id="{00000000-0008-0000-0100-00001C000000}"/>
            </a:ext>
          </a:extLst>
        </xdr:cNvPr>
        <xdr:cNvSpPr txBox="1"/>
      </xdr:nvSpPr>
      <xdr:spPr>
        <a:xfrm>
          <a:off x="2171700" y="2286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29" name="Shape 4">
          <a:extLst>
            <a:ext uri="{FF2B5EF4-FFF2-40B4-BE49-F238E27FC236}">
              <a16:creationId xmlns:a16="http://schemas.microsoft.com/office/drawing/2014/main" id="{00000000-0008-0000-0100-00001D000000}"/>
            </a:ext>
          </a:extLst>
        </xdr:cNvPr>
        <xdr:cNvSpPr txBox="1"/>
      </xdr:nvSpPr>
      <xdr:spPr>
        <a:xfrm>
          <a:off x="2171700" y="2286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30" name="Shape 3">
          <a:extLst>
            <a:ext uri="{FF2B5EF4-FFF2-40B4-BE49-F238E27FC236}">
              <a16:creationId xmlns:a16="http://schemas.microsoft.com/office/drawing/2014/main" id="{00000000-0008-0000-0100-00001E000000}"/>
            </a:ext>
          </a:extLst>
        </xdr:cNvPr>
        <xdr:cNvSpPr txBox="1"/>
      </xdr:nvSpPr>
      <xdr:spPr>
        <a:xfrm>
          <a:off x="2171700" y="2286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31" name="Shape 4">
          <a:extLst>
            <a:ext uri="{FF2B5EF4-FFF2-40B4-BE49-F238E27FC236}">
              <a16:creationId xmlns:a16="http://schemas.microsoft.com/office/drawing/2014/main" id="{00000000-0008-0000-0100-00001F000000}"/>
            </a:ext>
          </a:extLst>
        </xdr:cNvPr>
        <xdr:cNvSpPr txBox="1"/>
      </xdr:nvSpPr>
      <xdr:spPr>
        <a:xfrm>
          <a:off x="2171700" y="2286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32" name="Shape 3">
          <a:extLst>
            <a:ext uri="{FF2B5EF4-FFF2-40B4-BE49-F238E27FC236}">
              <a16:creationId xmlns:a16="http://schemas.microsoft.com/office/drawing/2014/main" id="{00000000-0008-0000-0100-000020000000}"/>
            </a:ext>
          </a:extLst>
        </xdr:cNvPr>
        <xdr:cNvSpPr txBox="1"/>
      </xdr:nvSpPr>
      <xdr:spPr>
        <a:xfrm>
          <a:off x="2171700" y="2667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33" name="Shape 4">
          <a:extLst>
            <a:ext uri="{FF2B5EF4-FFF2-40B4-BE49-F238E27FC236}">
              <a16:creationId xmlns:a16="http://schemas.microsoft.com/office/drawing/2014/main" id="{00000000-0008-0000-0100-000021000000}"/>
            </a:ext>
          </a:extLst>
        </xdr:cNvPr>
        <xdr:cNvSpPr txBox="1"/>
      </xdr:nvSpPr>
      <xdr:spPr>
        <a:xfrm>
          <a:off x="2171700" y="2667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34" name="Shape 3">
          <a:extLst>
            <a:ext uri="{FF2B5EF4-FFF2-40B4-BE49-F238E27FC236}">
              <a16:creationId xmlns:a16="http://schemas.microsoft.com/office/drawing/2014/main" id="{00000000-0008-0000-0100-000022000000}"/>
            </a:ext>
          </a:extLst>
        </xdr:cNvPr>
        <xdr:cNvSpPr txBox="1"/>
      </xdr:nvSpPr>
      <xdr:spPr>
        <a:xfrm>
          <a:off x="2171700" y="2667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35" name="Shape 4">
          <a:extLst>
            <a:ext uri="{FF2B5EF4-FFF2-40B4-BE49-F238E27FC236}">
              <a16:creationId xmlns:a16="http://schemas.microsoft.com/office/drawing/2014/main" id="{00000000-0008-0000-0100-000023000000}"/>
            </a:ext>
          </a:extLst>
        </xdr:cNvPr>
        <xdr:cNvSpPr txBox="1"/>
      </xdr:nvSpPr>
      <xdr:spPr>
        <a:xfrm>
          <a:off x="2171700" y="2667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36" name="Shape 3">
          <a:extLst>
            <a:ext uri="{FF2B5EF4-FFF2-40B4-BE49-F238E27FC236}">
              <a16:creationId xmlns:a16="http://schemas.microsoft.com/office/drawing/2014/main" id="{00000000-0008-0000-0100-000024000000}"/>
            </a:ext>
          </a:extLst>
        </xdr:cNvPr>
        <xdr:cNvSpPr txBox="1"/>
      </xdr:nvSpPr>
      <xdr:spPr>
        <a:xfrm>
          <a:off x="21717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37" name="Shape 4">
          <a:extLst>
            <a:ext uri="{FF2B5EF4-FFF2-40B4-BE49-F238E27FC236}">
              <a16:creationId xmlns:a16="http://schemas.microsoft.com/office/drawing/2014/main" id="{00000000-0008-0000-0100-000025000000}"/>
            </a:ext>
          </a:extLst>
        </xdr:cNvPr>
        <xdr:cNvSpPr txBox="1"/>
      </xdr:nvSpPr>
      <xdr:spPr>
        <a:xfrm>
          <a:off x="21717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38" name="Shape 3">
          <a:extLst>
            <a:ext uri="{FF2B5EF4-FFF2-40B4-BE49-F238E27FC236}">
              <a16:creationId xmlns:a16="http://schemas.microsoft.com/office/drawing/2014/main" id="{00000000-0008-0000-0100-000026000000}"/>
            </a:ext>
          </a:extLst>
        </xdr:cNvPr>
        <xdr:cNvSpPr txBox="1"/>
      </xdr:nvSpPr>
      <xdr:spPr>
        <a:xfrm>
          <a:off x="21717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39" name="Shape 4">
          <a:extLst>
            <a:ext uri="{FF2B5EF4-FFF2-40B4-BE49-F238E27FC236}">
              <a16:creationId xmlns:a16="http://schemas.microsoft.com/office/drawing/2014/main" id="{00000000-0008-0000-0100-000027000000}"/>
            </a:ext>
          </a:extLst>
        </xdr:cNvPr>
        <xdr:cNvSpPr txBox="1"/>
      </xdr:nvSpPr>
      <xdr:spPr>
        <a:xfrm>
          <a:off x="21717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40" name="Shape 3">
          <a:extLst>
            <a:ext uri="{FF2B5EF4-FFF2-40B4-BE49-F238E27FC236}">
              <a16:creationId xmlns:a16="http://schemas.microsoft.com/office/drawing/2014/main" id="{00000000-0008-0000-0100-000028000000}"/>
            </a:ext>
          </a:extLst>
        </xdr:cNvPr>
        <xdr:cNvSpPr txBox="1"/>
      </xdr:nvSpPr>
      <xdr:spPr>
        <a:xfrm>
          <a:off x="2171700" y="3429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41" name="Shape 4">
          <a:extLst>
            <a:ext uri="{FF2B5EF4-FFF2-40B4-BE49-F238E27FC236}">
              <a16:creationId xmlns:a16="http://schemas.microsoft.com/office/drawing/2014/main" id="{00000000-0008-0000-0100-000029000000}"/>
            </a:ext>
          </a:extLst>
        </xdr:cNvPr>
        <xdr:cNvSpPr txBox="1"/>
      </xdr:nvSpPr>
      <xdr:spPr>
        <a:xfrm>
          <a:off x="2171700" y="3429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42" name="Shape 3">
          <a:extLst>
            <a:ext uri="{FF2B5EF4-FFF2-40B4-BE49-F238E27FC236}">
              <a16:creationId xmlns:a16="http://schemas.microsoft.com/office/drawing/2014/main" id="{00000000-0008-0000-0100-00002A000000}"/>
            </a:ext>
          </a:extLst>
        </xdr:cNvPr>
        <xdr:cNvSpPr txBox="1"/>
      </xdr:nvSpPr>
      <xdr:spPr>
        <a:xfrm>
          <a:off x="2171700" y="3429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43" name="Shape 4">
          <a:extLst>
            <a:ext uri="{FF2B5EF4-FFF2-40B4-BE49-F238E27FC236}">
              <a16:creationId xmlns:a16="http://schemas.microsoft.com/office/drawing/2014/main" id="{00000000-0008-0000-0100-00002B000000}"/>
            </a:ext>
          </a:extLst>
        </xdr:cNvPr>
        <xdr:cNvSpPr txBox="1"/>
      </xdr:nvSpPr>
      <xdr:spPr>
        <a:xfrm>
          <a:off x="2171700" y="3429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44" name="Shape 3">
          <a:extLst>
            <a:ext uri="{FF2B5EF4-FFF2-40B4-BE49-F238E27FC236}">
              <a16:creationId xmlns:a16="http://schemas.microsoft.com/office/drawing/2014/main" id="{00000000-0008-0000-0100-00002C000000}"/>
            </a:ext>
          </a:extLst>
        </xdr:cNvPr>
        <xdr:cNvSpPr txBox="1"/>
      </xdr:nvSpPr>
      <xdr:spPr>
        <a:xfrm>
          <a:off x="2171700" y="3810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45" name="Shape 4">
          <a:extLst>
            <a:ext uri="{FF2B5EF4-FFF2-40B4-BE49-F238E27FC236}">
              <a16:creationId xmlns:a16="http://schemas.microsoft.com/office/drawing/2014/main" id="{00000000-0008-0000-0100-00002D000000}"/>
            </a:ext>
          </a:extLst>
        </xdr:cNvPr>
        <xdr:cNvSpPr txBox="1"/>
      </xdr:nvSpPr>
      <xdr:spPr>
        <a:xfrm>
          <a:off x="2171700" y="3810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46" name="Shape 3">
          <a:extLst>
            <a:ext uri="{FF2B5EF4-FFF2-40B4-BE49-F238E27FC236}">
              <a16:creationId xmlns:a16="http://schemas.microsoft.com/office/drawing/2014/main" id="{00000000-0008-0000-0100-00002E000000}"/>
            </a:ext>
          </a:extLst>
        </xdr:cNvPr>
        <xdr:cNvSpPr txBox="1"/>
      </xdr:nvSpPr>
      <xdr:spPr>
        <a:xfrm>
          <a:off x="2171700" y="3810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23</xdr:row>
      <xdr:rowOff>0</xdr:rowOff>
    </xdr:from>
    <xdr:ext cx="133350" cy="266700"/>
    <xdr:sp macro="" textlink="">
      <xdr:nvSpPr>
        <xdr:cNvPr id="47" name="Shape 4">
          <a:extLst>
            <a:ext uri="{FF2B5EF4-FFF2-40B4-BE49-F238E27FC236}">
              <a16:creationId xmlns:a16="http://schemas.microsoft.com/office/drawing/2014/main" id="{00000000-0008-0000-0100-00002F000000}"/>
            </a:ext>
          </a:extLst>
        </xdr:cNvPr>
        <xdr:cNvSpPr txBox="1"/>
      </xdr:nvSpPr>
      <xdr:spPr>
        <a:xfrm>
          <a:off x="2171700" y="3810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11</xdr:row>
      <xdr:rowOff>0</xdr:rowOff>
    </xdr:from>
    <xdr:ext cx="133350" cy="266700"/>
    <xdr:sp macro="" textlink="">
      <xdr:nvSpPr>
        <xdr:cNvPr id="48" name="Shape 3">
          <a:extLst>
            <a:ext uri="{FF2B5EF4-FFF2-40B4-BE49-F238E27FC236}">
              <a16:creationId xmlns:a16="http://schemas.microsoft.com/office/drawing/2014/main" id="{00000000-0008-0000-0100-000030000000}"/>
            </a:ext>
          </a:extLst>
        </xdr:cNvPr>
        <xdr:cNvSpPr txBox="1"/>
      </xdr:nvSpPr>
      <xdr:spPr>
        <a:xfrm>
          <a:off x="2171700" y="762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11</xdr:row>
      <xdr:rowOff>0</xdr:rowOff>
    </xdr:from>
    <xdr:ext cx="133350" cy="266700"/>
    <xdr:sp macro="" textlink="">
      <xdr:nvSpPr>
        <xdr:cNvPr id="49" name="Shape 4">
          <a:extLst>
            <a:ext uri="{FF2B5EF4-FFF2-40B4-BE49-F238E27FC236}">
              <a16:creationId xmlns:a16="http://schemas.microsoft.com/office/drawing/2014/main" id="{00000000-0008-0000-0100-000031000000}"/>
            </a:ext>
          </a:extLst>
        </xdr:cNvPr>
        <xdr:cNvSpPr txBox="1"/>
      </xdr:nvSpPr>
      <xdr:spPr>
        <a:xfrm>
          <a:off x="2171700" y="762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11</xdr:row>
      <xdr:rowOff>0</xdr:rowOff>
    </xdr:from>
    <xdr:ext cx="133350" cy="266700"/>
    <xdr:sp macro="" textlink="">
      <xdr:nvSpPr>
        <xdr:cNvPr id="50" name="Shape 3">
          <a:extLst>
            <a:ext uri="{FF2B5EF4-FFF2-40B4-BE49-F238E27FC236}">
              <a16:creationId xmlns:a16="http://schemas.microsoft.com/office/drawing/2014/main" id="{00000000-0008-0000-0100-000032000000}"/>
            </a:ext>
          </a:extLst>
        </xdr:cNvPr>
        <xdr:cNvSpPr txBox="1"/>
      </xdr:nvSpPr>
      <xdr:spPr>
        <a:xfrm>
          <a:off x="2171700" y="762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11</xdr:row>
      <xdr:rowOff>0</xdr:rowOff>
    </xdr:from>
    <xdr:ext cx="133350" cy="266700"/>
    <xdr:sp macro="" textlink="">
      <xdr:nvSpPr>
        <xdr:cNvPr id="51" name="Shape 4">
          <a:extLst>
            <a:ext uri="{FF2B5EF4-FFF2-40B4-BE49-F238E27FC236}">
              <a16:creationId xmlns:a16="http://schemas.microsoft.com/office/drawing/2014/main" id="{00000000-0008-0000-0100-000033000000}"/>
            </a:ext>
          </a:extLst>
        </xdr:cNvPr>
        <xdr:cNvSpPr txBox="1"/>
      </xdr:nvSpPr>
      <xdr:spPr>
        <a:xfrm>
          <a:off x="2171700" y="762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52" name="Shape 3">
          <a:extLst>
            <a:ext uri="{FF2B5EF4-FFF2-40B4-BE49-F238E27FC236}">
              <a16:creationId xmlns:a16="http://schemas.microsoft.com/office/drawing/2014/main" id="{00000000-0008-0000-0100-000034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53" name="Shape 4">
          <a:extLst>
            <a:ext uri="{FF2B5EF4-FFF2-40B4-BE49-F238E27FC236}">
              <a16:creationId xmlns:a16="http://schemas.microsoft.com/office/drawing/2014/main" id="{00000000-0008-0000-0100-000035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54" name="Shape 3">
          <a:extLst>
            <a:ext uri="{FF2B5EF4-FFF2-40B4-BE49-F238E27FC236}">
              <a16:creationId xmlns:a16="http://schemas.microsoft.com/office/drawing/2014/main" id="{00000000-0008-0000-0100-000036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55" name="Shape 4">
          <a:extLst>
            <a:ext uri="{FF2B5EF4-FFF2-40B4-BE49-F238E27FC236}">
              <a16:creationId xmlns:a16="http://schemas.microsoft.com/office/drawing/2014/main" id="{00000000-0008-0000-0100-000037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56" name="Shape 3">
          <a:extLst>
            <a:ext uri="{FF2B5EF4-FFF2-40B4-BE49-F238E27FC236}">
              <a16:creationId xmlns:a16="http://schemas.microsoft.com/office/drawing/2014/main" id="{00000000-0008-0000-0100-000038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57" name="Shape 4">
          <a:extLst>
            <a:ext uri="{FF2B5EF4-FFF2-40B4-BE49-F238E27FC236}">
              <a16:creationId xmlns:a16="http://schemas.microsoft.com/office/drawing/2014/main" id="{00000000-0008-0000-0100-000039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58" name="Shape 3">
          <a:extLst>
            <a:ext uri="{FF2B5EF4-FFF2-40B4-BE49-F238E27FC236}">
              <a16:creationId xmlns:a16="http://schemas.microsoft.com/office/drawing/2014/main" id="{00000000-0008-0000-0100-00003A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59" name="Shape 4">
          <a:extLst>
            <a:ext uri="{FF2B5EF4-FFF2-40B4-BE49-F238E27FC236}">
              <a16:creationId xmlns:a16="http://schemas.microsoft.com/office/drawing/2014/main" id="{00000000-0008-0000-0100-00003B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17</xdr:row>
      <xdr:rowOff>0</xdr:rowOff>
    </xdr:from>
    <xdr:ext cx="133350" cy="266700"/>
    <xdr:sp macro="" textlink="">
      <xdr:nvSpPr>
        <xdr:cNvPr id="60" name="Shape 3">
          <a:extLst>
            <a:ext uri="{FF2B5EF4-FFF2-40B4-BE49-F238E27FC236}">
              <a16:creationId xmlns:a16="http://schemas.microsoft.com/office/drawing/2014/main" id="{00000000-0008-0000-0100-00003C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17</xdr:row>
      <xdr:rowOff>0</xdr:rowOff>
    </xdr:from>
    <xdr:ext cx="133350" cy="266700"/>
    <xdr:sp macro="" textlink="">
      <xdr:nvSpPr>
        <xdr:cNvPr id="61" name="Shape 4">
          <a:extLst>
            <a:ext uri="{FF2B5EF4-FFF2-40B4-BE49-F238E27FC236}">
              <a16:creationId xmlns:a16="http://schemas.microsoft.com/office/drawing/2014/main" id="{00000000-0008-0000-0100-00003D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17</xdr:row>
      <xdr:rowOff>0</xdr:rowOff>
    </xdr:from>
    <xdr:ext cx="133350" cy="266700"/>
    <xdr:sp macro="" textlink="">
      <xdr:nvSpPr>
        <xdr:cNvPr id="62" name="Shape 3">
          <a:extLst>
            <a:ext uri="{FF2B5EF4-FFF2-40B4-BE49-F238E27FC236}">
              <a16:creationId xmlns:a16="http://schemas.microsoft.com/office/drawing/2014/main" id="{00000000-0008-0000-0100-00003E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17</xdr:row>
      <xdr:rowOff>0</xdr:rowOff>
    </xdr:from>
    <xdr:ext cx="133350" cy="266700"/>
    <xdr:sp macro="" textlink="">
      <xdr:nvSpPr>
        <xdr:cNvPr id="63" name="Shape 4">
          <a:extLst>
            <a:ext uri="{FF2B5EF4-FFF2-40B4-BE49-F238E27FC236}">
              <a16:creationId xmlns:a16="http://schemas.microsoft.com/office/drawing/2014/main" id="{00000000-0008-0000-0100-00003F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17</xdr:row>
      <xdr:rowOff>0</xdr:rowOff>
    </xdr:from>
    <xdr:ext cx="133350" cy="266700"/>
    <xdr:sp macro="" textlink="">
      <xdr:nvSpPr>
        <xdr:cNvPr id="64" name="Shape 3">
          <a:extLst>
            <a:ext uri="{FF2B5EF4-FFF2-40B4-BE49-F238E27FC236}">
              <a16:creationId xmlns:a16="http://schemas.microsoft.com/office/drawing/2014/main" id="{00000000-0008-0000-0100-000040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17</xdr:row>
      <xdr:rowOff>0</xdr:rowOff>
    </xdr:from>
    <xdr:ext cx="133350" cy="266700"/>
    <xdr:sp macro="" textlink="">
      <xdr:nvSpPr>
        <xdr:cNvPr id="65" name="Shape 4">
          <a:extLst>
            <a:ext uri="{FF2B5EF4-FFF2-40B4-BE49-F238E27FC236}">
              <a16:creationId xmlns:a16="http://schemas.microsoft.com/office/drawing/2014/main" id="{00000000-0008-0000-0100-000041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17</xdr:row>
      <xdr:rowOff>0</xdr:rowOff>
    </xdr:from>
    <xdr:ext cx="133350" cy="266700"/>
    <xdr:sp macro="" textlink="">
      <xdr:nvSpPr>
        <xdr:cNvPr id="66" name="Shape 3">
          <a:extLst>
            <a:ext uri="{FF2B5EF4-FFF2-40B4-BE49-F238E27FC236}">
              <a16:creationId xmlns:a16="http://schemas.microsoft.com/office/drawing/2014/main" id="{00000000-0008-0000-0100-000042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17</xdr:row>
      <xdr:rowOff>0</xdr:rowOff>
    </xdr:from>
    <xdr:ext cx="133350" cy="266700"/>
    <xdr:sp macro="" textlink="">
      <xdr:nvSpPr>
        <xdr:cNvPr id="67" name="Shape 4">
          <a:extLst>
            <a:ext uri="{FF2B5EF4-FFF2-40B4-BE49-F238E27FC236}">
              <a16:creationId xmlns:a16="http://schemas.microsoft.com/office/drawing/2014/main" id="{00000000-0008-0000-0100-000043000000}"/>
            </a:ext>
          </a:extLst>
        </xdr:cNvPr>
        <xdr:cNvSpPr txBox="1"/>
      </xdr:nvSpPr>
      <xdr:spPr>
        <a:xfrm>
          <a:off x="2171700" y="1524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68" name="Shape 3">
          <a:extLst>
            <a:ext uri="{FF2B5EF4-FFF2-40B4-BE49-F238E27FC236}">
              <a16:creationId xmlns:a16="http://schemas.microsoft.com/office/drawing/2014/main" id="{00000000-0008-0000-0100-000044000000}"/>
            </a:ext>
          </a:extLst>
        </xdr:cNvPr>
        <xdr:cNvSpPr txBox="1"/>
      </xdr:nvSpPr>
      <xdr:spPr>
        <a:xfrm>
          <a:off x="20574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69" name="Shape 4">
          <a:extLst>
            <a:ext uri="{FF2B5EF4-FFF2-40B4-BE49-F238E27FC236}">
              <a16:creationId xmlns:a16="http://schemas.microsoft.com/office/drawing/2014/main" id="{00000000-0008-0000-0100-000045000000}"/>
            </a:ext>
          </a:extLst>
        </xdr:cNvPr>
        <xdr:cNvSpPr txBox="1"/>
      </xdr:nvSpPr>
      <xdr:spPr>
        <a:xfrm>
          <a:off x="20574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70" name="Shape 3">
          <a:extLst>
            <a:ext uri="{FF2B5EF4-FFF2-40B4-BE49-F238E27FC236}">
              <a16:creationId xmlns:a16="http://schemas.microsoft.com/office/drawing/2014/main" id="{00000000-0008-0000-0100-000046000000}"/>
            </a:ext>
          </a:extLst>
        </xdr:cNvPr>
        <xdr:cNvSpPr txBox="1"/>
      </xdr:nvSpPr>
      <xdr:spPr>
        <a:xfrm>
          <a:off x="20574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71" name="Shape 4">
          <a:extLst>
            <a:ext uri="{FF2B5EF4-FFF2-40B4-BE49-F238E27FC236}">
              <a16:creationId xmlns:a16="http://schemas.microsoft.com/office/drawing/2014/main" id="{00000000-0008-0000-0100-000047000000}"/>
            </a:ext>
          </a:extLst>
        </xdr:cNvPr>
        <xdr:cNvSpPr txBox="1"/>
      </xdr:nvSpPr>
      <xdr:spPr>
        <a:xfrm>
          <a:off x="20574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72" name="Shape 3">
          <a:extLst>
            <a:ext uri="{FF2B5EF4-FFF2-40B4-BE49-F238E27FC236}">
              <a16:creationId xmlns:a16="http://schemas.microsoft.com/office/drawing/2014/main" id="{00000000-0008-0000-0100-000048000000}"/>
            </a:ext>
          </a:extLst>
        </xdr:cNvPr>
        <xdr:cNvSpPr txBox="1"/>
      </xdr:nvSpPr>
      <xdr:spPr>
        <a:xfrm>
          <a:off x="20574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73" name="Shape 4">
          <a:extLst>
            <a:ext uri="{FF2B5EF4-FFF2-40B4-BE49-F238E27FC236}">
              <a16:creationId xmlns:a16="http://schemas.microsoft.com/office/drawing/2014/main" id="{00000000-0008-0000-0100-000049000000}"/>
            </a:ext>
          </a:extLst>
        </xdr:cNvPr>
        <xdr:cNvSpPr txBox="1"/>
      </xdr:nvSpPr>
      <xdr:spPr>
        <a:xfrm>
          <a:off x="20574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74" name="Shape 3">
          <a:extLst>
            <a:ext uri="{FF2B5EF4-FFF2-40B4-BE49-F238E27FC236}">
              <a16:creationId xmlns:a16="http://schemas.microsoft.com/office/drawing/2014/main" id="{00000000-0008-0000-0100-00004A000000}"/>
            </a:ext>
          </a:extLst>
        </xdr:cNvPr>
        <xdr:cNvSpPr txBox="1"/>
      </xdr:nvSpPr>
      <xdr:spPr>
        <a:xfrm>
          <a:off x="20574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1</xdr:col>
      <xdr:colOff>2924175</xdr:colOff>
      <xdr:row>19</xdr:row>
      <xdr:rowOff>0</xdr:rowOff>
    </xdr:from>
    <xdr:ext cx="133350" cy="266700"/>
    <xdr:sp macro="" textlink="">
      <xdr:nvSpPr>
        <xdr:cNvPr id="75" name="Shape 4">
          <a:extLst>
            <a:ext uri="{FF2B5EF4-FFF2-40B4-BE49-F238E27FC236}">
              <a16:creationId xmlns:a16="http://schemas.microsoft.com/office/drawing/2014/main" id="{00000000-0008-0000-0100-00004B000000}"/>
            </a:ext>
          </a:extLst>
        </xdr:cNvPr>
        <xdr:cNvSpPr txBox="1"/>
      </xdr:nvSpPr>
      <xdr:spPr>
        <a:xfrm>
          <a:off x="2057400" y="3048000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twoCellAnchor>
    <xdr:from>
      <xdr:col>6</xdr:col>
      <xdr:colOff>713906</xdr:colOff>
      <xdr:row>0</xdr:row>
      <xdr:rowOff>71069</xdr:rowOff>
    </xdr:from>
    <xdr:to>
      <xdr:col>8</xdr:col>
      <xdr:colOff>940403</xdr:colOff>
      <xdr:row>3</xdr:row>
      <xdr:rowOff>57150</xdr:rowOff>
    </xdr:to>
    <xdr:pic>
      <xdr:nvPicPr>
        <xdr:cNvPr id="76" name="Imagem 2">
          <a:extLst>
            <a:ext uri="{FF2B5EF4-FFF2-40B4-BE49-F238E27FC236}">
              <a16:creationId xmlns:a16="http://schemas.microsoft.com/office/drawing/2014/main" id="{00000000-0008-0000-0100-00004C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3711"/>
        <a:stretch/>
      </xdr:blipFill>
      <xdr:spPr bwMode="auto">
        <a:xfrm>
          <a:off x="6505106" y="71069"/>
          <a:ext cx="2131497" cy="62425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78" name="Shape 3">
          <a:extLst>
            <a:ext uri="{FF2B5EF4-FFF2-40B4-BE49-F238E27FC236}">
              <a16:creationId xmlns:a16="http://schemas.microsoft.com/office/drawing/2014/main" id="{00000000-0008-0000-0100-00004E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79" name="Shape 4">
          <a:extLst>
            <a:ext uri="{FF2B5EF4-FFF2-40B4-BE49-F238E27FC236}">
              <a16:creationId xmlns:a16="http://schemas.microsoft.com/office/drawing/2014/main" id="{00000000-0008-0000-0100-00004F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80" name="Shape 3">
          <a:extLst>
            <a:ext uri="{FF2B5EF4-FFF2-40B4-BE49-F238E27FC236}">
              <a16:creationId xmlns:a16="http://schemas.microsoft.com/office/drawing/2014/main" id="{00000000-0008-0000-0100-000050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81" name="Shape 4">
          <a:extLst>
            <a:ext uri="{FF2B5EF4-FFF2-40B4-BE49-F238E27FC236}">
              <a16:creationId xmlns:a16="http://schemas.microsoft.com/office/drawing/2014/main" id="{00000000-0008-0000-0100-000051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82" name="Shape 3">
          <a:extLst>
            <a:ext uri="{FF2B5EF4-FFF2-40B4-BE49-F238E27FC236}">
              <a16:creationId xmlns:a16="http://schemas.microsoft.com/office/drawing/2014/main" id="{00000000-0008-0000-0100-000052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83" name="Shape 4">
          <a:extLst>
            <a:ext uri="{FF2B5EF4-FFF2-40B4-BE49-F238E27FC236}">
              <a16:creationId xmlns:a16="http://schemas.microsoft.com/office/drawing/2014/main" id="{00000000-0008-0000-0100-000053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84" name="Shape 3">
          <a:extLst>
            <a:ext uri="{FF2B5EF4-FFF2-40B4-BE49-F238E27FC236}">
              <a16:creationId xmlns:a16="http://schemas.microsoft.com/office/drawing/2014/main" id="{00000000-0008-0000-0100-000054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85" name="Shape 4">
          <a:extLst>
            <a:ext uri="{FF2B5EF4-FFF2-40B4-BE49-F238E27FC236}">
              <a16:creationId xmlns:a16="http://schemas.microsoft.com/office/drawing/2014/main" id="{00000000-0008-0000-0100-000055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94" name="Shape 3">
          <a:extLst>
            <a:ext uri="{FF2B5EF4-FFF2-40B4-BE49-F238E27FC236}">
              <a16:creationId xmlns:a16="http://schemas.microsoft.com/office/drawing/2014/main" id="{00000000-0008-0000-0100-00005E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95" name="Shape 4">
          <a:extLst>
            <a:ext uri="{FF2B5EF4-FFF2-40B4-BE49-F238E27FC236}">
              <a16:creationId xmlns:a16="http://schemas.microsoft.com/office/drawing/2014/main" id="{00000000-0008-0000-0100-00005F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96" name="Shape 3">
          <a:extLst>
            <a:ext uri="{FF2B5EF4-FFF2-40B4-BE49-F238E27FC236}">
              <a16:creationId xmlns:a16="http://schemas.microsoft.com/office/drawing/2014/main" id="{00000000-0008-0000-0100-000060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97" name="Shape 4">
          <a:extLst>
            <a:ext uri="{FF2B5EF4-FFF2-40B4-BE49-F238E27FC236}">
              <a16:creationId xmlns:a16="http://schemas.microsoft.com/office/drawing/2014/main" id="{00000000-0008-0000-0100-000061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98" name="Shape 3">
          <a:extLst>
            <a:ext uri="{FF2B5EF4-FFF2-40B4-BE49-F238E27FC236}">
              <a16:creationId xmlns:a16="http://schemas.microsoft.com/office/drawing/2014/main" id="{00000000-0008-0000-0100-000062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99" name="Shape 4">
          <a:extLst>
            <a:ext uri="{FF2B5EF4-FFF2-40B4-BE49-F238E27FC236}">
              <a16:creationId xmlns:a16="http://schemas.microsoft.com/office/drawing/2014/main" id="{00000000-0008-0000-0100-000063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100" name="Shape 3">
          <a:extLst>
            <a:ext uri="{FF2B5EF4-FFF2-40B4-BE49-F238E27FC236}">
              <a16:creationId xmlns:a16="http://schemas.microsoft.com/office/drawing/2014/main" id="{00000000-0008-0000-0100-000064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101" name="Shape 4">
          <a:extLst>
            <a:ext uri="{FF2B5EF4-FFF2-40B4-BE49-F238E27FC236}">
              <a16:creationId xmlns:a16="http://schemas.microsoft.com/office/drawing/2014/main" id="{00000000-0008-0000-0100-000065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2" name="Shape 3">
          <a:extLst>
            <a:ext uri="{FF2B5EF4-FFF2-40B4-BE49-F238E27FC236}">
              <a16:creationId xmlns:a16="http://schemas.microsoft.com/office/drawing/2014/main" id="{00000000-0008-0000-0100-000066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3" name="Shape 4">
          <a:extLst>
            <a:ext uri="{FF2B5EF4-FFF2-40B4-BE49-F238E27FC236}">
              <a16:creationId xmlns:a16="http://schemas.microsoft.com/office/drawing/2014/main" id="{00000000-0008-0000-0100-000067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4" name="Shape 3">
          <a:extLst>
            <a:ext uri="{FF2B5EF4-FFF2-40B4-BE49-F238E27FC236}">
              <a16:creationId xmlns:a16="http://schemas.microsoft.com/office/drawing/2014/main" id="{00000000-0008-0000-0100-000068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5" name="Shape 4">
          <a:extLst>
            <a:ext uri="{FF2B5EF4-FFF2-40B4-BE49-F238E27FC236}">
              <a16:creationId xmlns:a16="http://schemas.microsoft.com/office/drawing/2014/main" id="{00000000-0008-0000-0100-000069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106" name="Shape 3">
          <a:extLst>
            <a:ext uri="{FF2B5EF4-FFF2-40B4-BE49-F238E27FC236}">
              <a16:creationId xmlns:a16="http://schemas.microsoft.com/office/drawing/2014/main" id="{00000000-0008-0000-0100-00006A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10" name="Shape 3">
          <a:extLst>
            <a:ext uri="{FF2B5EF4-FFF2-40B4-BE49-F238E27FC236}">
              <a16:creationId xmlns:a16="http://schemas.microsoft.com/office/drawing/2014/main" id="{00000000-0008-0000-0100-00006E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11" name="Shape 4">
          <a:extLst>
            <a:ext uri="{FF2B5EF4-FFF2-40B4-BE49-F238E27FC236}">
              <a16:creationId xmlns:a16="http://schemas.microsoft.com/office/drawing/2014/main" id="{00000000-0008-0000-0100-00006F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12" name="Shape 3">
          <a:extLst>
            <a:ext uri="{FF2B5EF4-FFF2-40B4-BE49-F238E27FC236}">
              <a16:creationId xmlns:a16="http://schemas.microsoft.com/office/drawing/2014/main" id="{00000000-0008-0000-0100-000070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13" name="Shape 4">
          <a:extLst>
            <a:ext uri="{FF2B5EF4-FFF2-40B4-BE49-F238E27FC236}">
              <a16:creationId xmlns:a16="http://schemas.microsoft.com/office/drawing/2014/main" id="{00000000-0008-0000-0100-000071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14" name="Shape 3">
          <a:extLst>
            <a:ext uri="{FF2B5EF4-FFF2-40B4-BE49-F238E27FC236}">
              <a16:creationId xmlns:a16="http://schemas.microsoft.com/office/drawing/2014/main" id="{00000000-0008-0000-0100-000072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15" name="Shape 4">
          <a:extLst>
            <a:ext uri="{FF2B5EF4-FFF2-40B4-BE49-F238E27FC236}">
              <a16:creationId xmlns:a16="http://schemas.microsoft.com/office/drawing/2014/main" id="{00000000-0008-0000-0100-000073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16" name="Shape 3">
          <a:extLst>
            <a:ext uri="{FF2B5EF4-FFF2-40B4-BE49-F238E27FC236}">
              <a16:creationId xmlns:a16="http://schemas.microsoft.com/office/drawing/2014/main" id="{00000000-0008-0000-0100-000074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18" name="Shape 3">
          <a:extLst>
            <a:ext uri="{FF2B5EF4-FFF2-40B4-BE49-F238E27FC236}">
              <a16:creationId xmlns:a16="http://schemas.microsoft.com/office/drawing/2014/main" id="{00000000-0008-0000-0100-000076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19" name="Shape 4">
          <a:extLst>
            <a:ext uri="{FF2B5EF4-FFF2-40B4-BE49-F238E27FC236}">
              <a16:creationId xmlns:a16="http://schemas.microsoft.com/office/drawing/2014/main" id="{00000000-0008-0000-0100-000077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20" name="Shape 3">
          <a:extLst>
            <a:ext uri="{FF2B5EF4-FFF2-40B4-BE49-F238E27FC236}">
              <a16:creationId xmlns:a16="http://schemas.microsoft.com/office/drawing/2014/main" id="{00000000-0008-0000-0100-000078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21" name="Shape 4">
          <a:extLst>
            <a:ext uri="{FF2B5EF4-FFF2-40B4-BE49-F238E27FC236}">
              <a16:creationId xmlns:a16="http://schemas.microsoft.com/office/drawing/2014/main" id="{00000000-0008-0000-0100-000079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22" name="Shape 3">
          <a:extLst>
            <a:ext uri="{FF2B5EF4-FFF2-40B4-BE49-F238E27FC236}">
              <a16:creationId xmlns:a16="http://schemas.microsoft.com/office/drawing/2014/main" id="{00000000-0008-0000-0100-00007A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23" name="Shape 4">
          <a:extLst>
            <a:ext uri="{FF2B5EF4-FFF2-40B4-BE49-F238E27FC236}">
              <a16:creationId xmlns:a16="http://schemas.microsoft.com/office/drawing/2014/main" id="{00000000-0008-0000-0100-00007B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24" name="Shape 3">
          <a:extLst>
            <a:ext uri="{FF2B5EF4-FFF2-40B4-BE49-F238E27FC236}">
              <a16:creationId xmlns:a16="http://schemas.microsoft.com/office/drawing/2014/main" id="{00000000-0008-0000-0100-00007C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25" name="Shape 4">
          <a:extLst>
            <a:ext uri="{FF2B5EF4-FFF2-40B4-BE49-F238E27FC236}">
              <a16:creationId xmlns:a16="http://schemas.microsoft.com/office/drawing/2014/main" id="{00000000-0008-0000-0100-00007D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126" name="Shape 3">
          <a:extLst>
            <a:ext uri="{FF2B5EF4-FFF2-40B4-BE49-F238E27FC236}">
              <a16:creationId xmlns:a16="http://schemas.microsoft.com/office/drawing/2014/main" id="{00000000-0008-0000-0100-00007E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127" name="Shape 4">
          <a:extLst>
            <a:ext uri="{FF2B5EF4-FFF2-40B4-BE49-F238E27FC236}">
              <a16:creationId xmlns:a16="http://schemas.microsoft.com/office/drawing/2014/main" id="{00000000-0008-0000-0100-00007F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128" name="Shape 3">
          <a:extLst>
            <a:ext uri="{FF2B5EF4-FFF2-40B4-BE49-F238E27FC236}">
              <a16:creationId xmlns:a16="http://schemas.microsoft.com/office/drawing/2014/main" id="{00000000-0008-0000-0100-000080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129" name="Shape 4">
          <a:extLst>
            <a:ext uri="{FF2B5EF4-FFF2-40B4-BE49-F238E27FC236}">
              <a16:creationId xmlns:a16="http://schemas.microsoft.com/office/drawing/2014/main" id="{00000000-0008-0000-0100-000081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130" name="Shape 3">
          <a:extLst>
            <a:ext uri="{FF2B5EF4-FFF2-40B4-BE49-F238E27FC236}">
              <a16:creationId xmlns:a16="http://schemas.microsoft.com/office/drawing/2014/main" id="{00000000-0008-0000-0100-000082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131" name="Shape 4">
          <a:extLst>
            <a:ext uri="{FF2B5EF4-FFF2-40B4-BE49-F238E27FC236}">
              <a16:creationId xmlns:a16="http://schemas.microsoft.com/office/drawing/2014/main" id="{00000000-0008-0000-0100-000083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132" name="Shape 3">
          <a:extLst>
            <a:ext uri="{FF2B5EF4-FFF2-40B4-BE49-F238E27FC236}">
              <a16:creationId xmlns:a16="http://schemas.microsoft.com/office/drawing/2014/main" id="{00000000-0008-0000-0100-000084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34" name="Shape 3">
          <a:extLst>
            <a:ext uri="{FF2B5EF4-FFF2-40B4-BE49-F238E27FC236}">
              <a16:creationId xmlns:a16="http://schemas.microsoft.com/office/drawing/2014/main" id="{00000000-0008-0000-0100-000086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35" name="Shape 4">
          <a:extLst>
            <a:ext uri="{FF2B5EF4-FFF2-40B4-BE49-F238E27FC236}">
              <a16:creationId xmlns:a16="http://schemas.microsoft.com/office/drawing/2014/main" id="{00000000-0008-0000-0100-000087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36" name="Shape 3">
          <a:extLst>
            <a:ext uri="{FF2B5EF4-FFF2-40B4-BE49-F238E27FC236}">
              <a16:creationId xmlns:a16="http://schemas.microsoft.com/office/drawing/2014/main" id="{00000000-0008-0000-0100-000088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37" name="Shape 4">
          <a:extLst>
            <a:ext uri="{FF2B5EF4-FFF2-40B4-BE49-F238E27FC236}">
              <a16:creationId xmlns:a16="http://schemas.microsoft.com/office/drawing/2014/main" id="{00000000-0008-0000-0100-000089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38" name="Shape 3">
          <a:extLst>
            <a:ext uri="{FF2B5EF4-FFF2-40B4-BE49-F238E27FC236}">
              <a16:creationId xmlns:a16="http://schemas.microsoft.com/office/drawing/2014/main" id="{00000000-0008-0000-0100-00008A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39" name="Shape 4">
          <a:extLst>
            <a:ext uri="{FF2B5EF4-FFF2-40B4-BE49-F238E27FC236}">
              <a16:creationId xmlns:a16="http://schemas.microsoft.com/office/drawing/2014/main" id="{00000000-0008-0000-0100-00008B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40" name="Shape 3">
          <a:extLst>
            <a:ext uri="{FF2B5EF4-FFF2-40B4-BE49-F238E27FC236}">
              <a16:creationId xmlns:a16="http://schemas.microsoft.com/office/drawing/2014/main" id="{00000000-0008-0000-0100-00008C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41" name="Shape 4">
          <a:extLst>
            <a:ext uri="{FF2B5EF4-FFF2-40B4-BE49-F238E27FC236}">
              <a16:creationId xmlns:a16="http://schemas.microsoft.com/office/drawing/2014/main" id="{00000000-0008-0000-0100-00008D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42" name="Shape 3">
          <a:extLst>
            <a:ext uri="{FF2B5EF4-FFF2-40B4-BE49-F238E27FC236}">
              <a16:creationId xmlns:a16="http://schemas.microsoft.com/office/drawing/2014/main" id="{00000000-0008-0000-0100-00008E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43" name="Shape 4">
          <a:extLst>
            <a:ext uri="{FF2B5EF4-FFF2-40B4-BE49-F238E27FC236}">
              <a16:creationId xmlns:a16="http://schemas.microsoft.com/office/drawing/2014/main" id="{00000000-0008-0000-0100-00008F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44" name="Shape 3">
          <a:extLst>
            <a:ext uri="{FF2B5EF4-FFF2-40B4-BE49-F238E27FC236}">
              <a16:creationId xmlns:a16="http://schemas.microsoft.com/office/drawing/2014/main" id="{00000000-0008-0000-0100-000090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45" name="Shape 4">
          <a:extLst>
            <a:ext uri="{FF2B5EF4-FFF2-40B4-BE49-F238E27FC236}">
              <a16:creationId xmlns:a16="http://schemas.microsoft.com/office/drawing/2014/main" id="{00000000-0008-0000-0100-000091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46" name="Shape 3">
          <a:extLst>
            <a:ext uri="{FF2B5EF4-FFF2-40B4-BE49-F238E27FC236}">
              <a16:creationId xmlns:a16="http://schemas.microsoft.com/office/drawing/2014/main" id="{00000000-0008-0000-0100-000092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47" name="Shape 4">
          <a:extLst>
            <a:ext uri="{FF2B5EF4-FFF2-40B4-BE49-F238E27FC236}">
              <a16:creationId xmlns:a16="http://schemas.microsoft.com/office/drawing/2014/main" id="{00000000-0008-0000-0100-000093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48" name="Shape 3">
          <a:extLst>
            <a:ext uri="{FF2B5EF4-FFF2-40B4-BE49-F238E27FC236}">
              <a16:creationId xmlns:a16="http://schemas.microsoft.com/office/drawing/2014/main" id="{00000000-0008-0000-0100-000094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49" name="Shape 4">
          <a:extLst>
            <a:ext uri="{FF2B5EF4-FFF2-40B4-BE49-F238E27FC236}">
              <a16:creationId xmlns:a16="http://schemas.microsoft.com/office/drawing/2014/main" id="{00000000-0008-0000-0100-000095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50" name="Shape 3">
          <a:extLst>
            <a:ext uri="{FF2B5EF4-FFF2-40B4-BE49-F238E27FC236}">
              <a16:creationId xmlns:a16="http://schemas.microsoft.com/office/drawing/2014/main" id="{00000000-0008-0000-0100-000096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51" name="Shape 4">
          <a:extLst>
            <a:ext uri="{FF2B5EF4-FFF2-40B4-BE49-F238E27FC236}">
              <a16:creationId xmlns:a16="http://schemas.microsoft.com/office/drawing/2014/main" id="{00000000-0008-0000-0100-000097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52" name="Shape 3">
          <a:extLst>
            <a:ext uri="{FF2B5EF4-FFF2-40B4-BE49-F238E27FC236}">
              <a16:creationId xmlns:a16="http://schemas.microsoft.com/office/drawing/2014/main" id="{00000000-0008-0000-0100-000098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53" name="Shape 4">
          <a:extLst>
            <a:ext uri="{FF2B5EF4-FFF2-40B4-BE49-F238E27FC236}">
              <a16:creationId xmlns:a16="http://schemas.microsoft.com/office/drawing/2014/main" id="{00000000-0008-0000-0100-000099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54" name="Shape 3">
          <a:extLst>
            <a:ext uri="{FF2B5EF4-FFF2-40B4-BE49-F238E27FC236}">
              <a16:creationId xmlns:a16="http://schemas.microsoft.com/office/drawing/2014/main" id="{00000000-0008-0000-0100-00009A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55" name="Shape 4">
          <a:extLst>
            <a:ext uri="{FF2B5EF4-FFF2-40B4-BE49-F238E27FC236}">
              <a16:creationId xmlns:a16="http://schemas.microsoft.com/office/drawing/2014/main" id="{00000000-0008-0000-0100-00009B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56" name="Shape 3">
          <a:extLst>
            <a:ext uri="{FF2B5EF4-FFF2-40B4-BE49-F238E27FC236}">
              <a16:creationId xmlns:a16="http://schemas.microsoft.com/office/drawing/2014/main" id="{00000000-0008-0000-0100-00009C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57" name="Shape 4">
          <a:extLst>
            <a:ext uri="{FF2B5EF4-FFF2-40B4-BE49-F238E27FC236}">
              <a16:creationId xmlns:a16="http://schemas.microsoft.com/office/drawing/2014/main" id="{00000000-0008-0000-0100-00009D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58" name="Shape 3">
          <a:extLst>
            <a:ext uri="{FF2B5EF4-FFF2-40B4-BE49-F238E27FC236}">
              <a16:creationId xmlns:a16="http://schemas.microsoft.com/office/drawing/2014/main" id="{00000000-0008-0000-0100-00009E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59" name="Shape 4">
          <a:extLst>
            <a:ext uri="{FF2B5EF4-FFF2-40B4-BE49-F238E27FC236}">
              <a16:creationId xmlns:a16="http://schemas.microsoft.com/office/drawing/2014/main" id="{00000000-0008-0000-0100-00009F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60" name="Shape 3">
          <a:extLst>
            <a:ext uri="{FF2B5EF4-FFF2-40B4-BE49-F238E27FC236}">
              <a16:creationId xmlns:a16="http://schemas.microsoft.com/office/drawing/2014/main" id="{00000000-0008-0000-0100-0000A0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61" name="Shape 4">
          <a:extLst>
            <a:ext uri="{FF2B5EF4-FFF2-40B4-BE49-F238E27FC236}">
              <a16:creationId xmlns:a16="http://schemas.microsoft.com/office/drawing/2014/main" id="{00000000-0008-0000-0100-0000A1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62" name="Shape 3">
          <a:extLst>
            <a:ext uri="{FF2B5EF4-FFF2-40B4-BE49-F238E27FC236}">
              <a16:creationId xmlns:a16="http://schemas.microsoft.com/office/drawing/2014/main" id="{00000000-0008-0000-0100-0000A2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63" name="Shape 4">
          <a:extLst>
            <a:ext uri="{FF2B5EF4-FFF2-40B4-BE49-F238E27FC236}">
              <a16:creationId xmlns:a16="http://schemas.microsoft.com/office/drawing/2014/main" id="{00000000-0008-0000-0100-0000A3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64" name="Shape 3">
          <a:extLst>
            <a:ext uri="{FF2B5EF4-FFF2-40B4-BE49-F238E27FC236}">
              <a16:creationId xmlns:a16="http://schemas.microsoft.com/office/drawing/2014/main" id="{00000000-0008-0000-0100-0000A4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65" name="Shape 4">
          <a:extLst>
            <a:ext uri="{FF2B5EF4-FFF2-40B4-BE49-F238E27FC236}">
              <a16:creationId xmlns:a16="http://schemas.microsoft.com/office/drawing/2014/main" id="{00000000-0008-0000-0100-0000A5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66" name="Shape 3">
          <a:extLst>
            <a:ext uri="{FF2B5EF4-FFF2-40B4-BE49-F238E27FC236}">
              <a16:creationId xmlns:a16="http://schemas.microsoft.com/office/drawing/2014/main" id="{00000000-0008-0000-0100-0000A6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67" name="Shape 4">
          <a:extLst>
            <a:ext uri="{FF2B5EF4-FFF2-40B4-BE49-F238E27FC236}">
              <a16:creationId xmlns:a16="http://schemas.microsoft.com/office/drawing/2014/main" id="{00000000-0008-0000-0100-0000A7000000}"/>
            </a:ext>
          </a:extLst>
        </xdr:cNvPr>
        <xdr:cNvSpPr txBox="1"/>
      </xdr:nvSpPr>
      <xdr:spPr>
        <a:xfrm>
          <a:off x="20574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74" name="Shape 3">
          <a:extLst>
            <a:ext uri="{FF2B5EF4-FFF2-40B4-BE49-F238E27FC236}">
              <a16:creationId xmlns:a16="http://schemas.microsoft.com/office/drawing/2014/main" id="{00000000-0008-0000-0100-0000AE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75" name="Shape 4">
          <a:extLst>
            <a:ext uri="{FF2B5EF4-FFF2-40B4-BE49-F238E27FC236}">
              <a16:creationId xmlns:a16="http://schemas.microsoft.com/office/drawing/2014/main" id="{00000000-0008-0000-0100-0000AF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76" name="Shape 3">
          <a:extLst>
            <a:ext uri="{FF2B5EF4-FFF2-40B4-BE49-F238E27FC236}">
              <a16:creationId xmlns:a16="http://schemas.microsoft.com/office/drawing/2014/main" id="{00000000-0008-0000-0100-0000B0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77" name="Shape 4">
          <a:extLst>
            <a:ext uri="{FF2B5EF4-FFF2-40B4-BE49-F238E27FC236}">
              <a16:creationId xmlns:a16="http://schemas.microsoft.com/office/drawing/2014/main" id="{00000000-0008-0000-0100-0000B1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78" name="Shape 3">
          <a:extLst>
            <a:ext uri="{FF2B5EF4-FFF2-40B4-BE49-F238E27FC236}">
              <a16:creationId xmlns:a16="http://schemas.microsoft.com/office/drawing/2014/main" id="{00000000-0008-0000-0100-0000B2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79" name="Shape 4">
          <a:extLst>
            <a:ext uri="{FF2B5EF4-FFF2-40B4-BE49-F238E27FC236}">
              <a16:creationId xmlns:a16="http://schemas.microsoft.com/office/drawing/2014/main" id="{00000000-0008-0000-0100-0000B3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80" name="Shape 3">
          <a:extLst>
            <a:ext uri="{FF2B5EF4-FFF2-40B4-BE49-F238E27FC236}">
              <a16:creationId xmlns:a16="http://schemas.microsoft.com/office/drawing/2014/main" id="{00000000-0008-0000-0100-0000B4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181" name="Shape 4">
          <a:extLst>
            <a:ext uri="{FF2B5EF4-FFF2-40B4-BE49-F238E27FC236}">
              <a16:creationId xmlns:a16="http://schemas.microsoft.com/office/drawing/2014/main" id="{00000000-0008-0000-0100-0000B5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182" name="Shape 3">
          <a:extLst>
            <a:ext uri="{FF2B5EF4-FFF2-40B4-BE49-F238E27FC236}">
              <a16:creationId xmlns:a16="http://schemas.microsoft.com/office/drawing/2014/main" id="{00000000-0008-0000-0100-0000B6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183" name="Shape 4">
          <a:extLst>
            <a:ext uri="{FF2B5EF4-FFF2-40B4-BE49-F238E27FC236}">
              <a16:creationId xmlns:a16="http://schemas.microsoft.com/office/drawing/2014/main" id="{00000000-0008-0000-0100-0000B7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184" name="Shape 3">
          <a:extLst>
            <a:ext uri="{FF2B5EF4-FFF2-40B4-BE49-F238E27FC236}">
              <a16:creationId xmlns:a16="http://schemas.microsoft.com/office/drawing/2014/main" id="{00000000-0008-0000-0100-0000B8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185" name="Shape 4">
          <a:extLst>
            <a:ext uri="{FF2B5EF4-FFF2-40B4-BE49-F238E27FC236}">
              <a16:creationId xmlns:a16="http://schemas.microsoft.com/office/drawing/2014/main" id="{00000000-0008-0000-0100-0000B9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186" name="Shape 3">
          <a:extLst>
            <a:ext uri="{FF2B5EF4-FFF2-40B4-BE49-F238E27FC236}">
              <a16:creationId xmlns:a16="http://schemas.microsoft.com/office/drawing/2014/main" id="{00000000-0008-0000-0100-0000BA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187" name="Shape 4">
          <a:extLst>
            <a:ext uri="{FF2B5EF4-FFF2-40B4-BE49-F238E27FC236}">
              <a16:creationId xmlns:a16="http://schemas.microsoft.com/office/drawing/2014/main" id="{00000000-0008-0000-0100-0000BB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188" name="Shape 3">
          <a:extLst>
            <a:ext uri="{FF2B5EF4-FFF2-40B4-BE49-F238E27FC236}">
              <a16:creationId xmlns:a16="http://schemas.microsoft.com/office/drawing/2014/main" id="{00000000-0008-0000-0100-0000BC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2</xdr:col>
      <xdr:colOff>2924175</xdr:colOff>
      <xdr:row>19</xdr:row>
      <xdr:rowOff>0</xdr:rowOff>
    </xdr:from>
    <xdr:ext cx="133350" cy="266700"/>
    <xdr:sp macro="" textlink="">
      <xdr:nvSpPr>
        <xdr:cNvPr id="189" name="Shape 4">
          <a:extLst>
            <a:ext uri="{FF2B5EF4-FFF2-40B4-BE49-F238E27FC236}">
              <a16:creationId xmlns:a16="http://schemas.microsoft.com/office/drawing/2014/main" id="{00000000-0008-0000-0100-0000BD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198" name="Shape 3">
          <a:extLst>
            <a:ext uri="{FF2B5EF4-FFF2-40B4-BE49-F238E27FC236}">
              <a16:creationId xmlns:a16="http://schemas.microsoft.com/office/drawing/2014/main" id="{00000000-0008-0000-0100-0000C6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199" name="Shape 4">
          <a:extLst>
            <a:ext uri="{FF2B5EF4-FFF2-40B4-BE49-F238E27FC236}">
              <a16:creationId xmlns:a16="http://schemas.microsoft.com/office/drawing/2014/main" id="{00000000-0008-0000-0100-0000C7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00" name="Shape 3">
          <a:extLst>
            <a:ext uri="{FF2B5EF4-FFF2-40B4-BE49-F238E27FC236}">
              <a16:creationId xmlns:a16="http://schemas.microsoft.com/office/drawing/2014/main" id="{00000000-0008-0000-0100-0000C8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01" name="Shape 4">
          <a:extLst>
            <a:ext uri="{FF2B5EF4-FFF2-40B4-BE49-F238E27FC236}">
              <a16:creationId xmlns:a16="http://schemas.microsoft.com/office/drawing/2014/main" id="{00000000-0008-0000-0100-0000C9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02" name="Shape 3">
          <a:extLst>
            <a:ext uri="{FF2B5EF4-FFF2-40B4-BE49-F238E27FC236}">
              <a16:creationId xmlns:a16="http://schemas.microsoft.com/office/drawing/2014/main" id="{00000000-0008-0000-0100-0000CA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03" name="Shape 4">
          <a:extLst>
            <a:ext uri="{FF2B5EF4-FFF2-40B4-BE49-F238E27FC236}">
              <a16:creationId xmlns:a16="http://schemas.microsoft.com/office/drawing/2014/main" id="{00000000-0008-0000-0100-0000CB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04" name="Shape 3">
          <a:extLst>
            <a:ext uri="{FF2B5EF4-FFF2-40B4-BE49-F238E27FC236}">
              <a16:creationId xmlns:a16="http://schemas.microsoft.com/office/drawing/2014/main" id="{00000000-0008-0000-0100-0000CC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06" name="Shape 3">
          <a:extLst>
            <a:ext uri="{FF2B5EF4-FFF2-40B4-BE49-F238E27FC236}">
              <a16:creationId xmlns:a16="http://schemas.microsoft.com/office/drawing/2014/main" id="{00000000-0008-0000-0100-0000CE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07" name="Shape 4">
          <a:extLst>
            <a:ext uri="{FF2B5EF4-FFF2-40B4-BE49-F238E27FC236}">
              <a16:creationId xmlns:a16="http://schemas.microsoft.com/office/drawing/2014/main" id="{00000000-0008-0000-0100-0000CF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08" name="Shape 3">
          <a:extLst>
            <a:ext uri="{FF2B5EF4-FFF2-40B4-BE49-F238E27FC236}">
              <a16:creationId xmlns:a16="http://schemas.microsoft.com/office/drawing/2014/main" id="{00000000-0008-0000-0100-0000D0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09" name="Shape 4">
          <a:extLst>
            <a:ext uri="{FF2B5EF4-FFF2-40B4-BE49-F238E27FC236}">
              <a16:creationId xmlns:a16="http://schemas.microsoft.com/office/drawing/2014/main" id="{00000000-0008-0000-0100-0000D1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10" name="Shape 3">
          <a:extLst>
            <a:ext uri="{FF2B5EF4-FFF2-40B4-BE49-F238E27FC236}">
              <a16:creationId xmlns:a16="http://schemas.microsoft.com/office/drawing/2014/main" id="{00000000-0008-0000-0100-0000D2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11" name="Shape 4">
          <a:extLst>
            <a:ext uri="{FF2B5EF4-FFF2-40B4-BE49-F238E27FC236}">
              <a16:creationId xmlns:a16="http://schemas.microsoft.com/office/drawing/2014/main" id="{00000000-0008-0000-0100-0000D3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12" name="Shape 3">
          <a:extLst>
            <a:ext uri="{FF2B5EF4-FFF2-40B4-BE49-F238E27FC236}">
              <a16:creationId xmlns:a16="http://schemas.microsoft.com/office/drawing/2014/main" id="{00000000-0008-0000-0100-0000D4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13" name="Shape 4">
          <a:extLst>
            <a:ext uri="{FF2B5EF4-FFF2-40B4-BE49-F238E27FC236}">
              <a16:creationId xmlns:a16="http://schemas.microsoft.com/office/drawing/2014/main" id="{00000000-0008-0000-0100-0000D5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214" name="Shape 3">
          <a:extLst>
            <a:ext uri="{FF2B5EF4-FFF2-40B4-BE49-F238E27FC236}">
              <a16:creationId xmlns:a16="http://schemas.microsoft.com/office/drawing/2014/main" id="{00000000-0008-0000-0100-0000D6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215" name="Shape 4">
          <a:extLst>
            <a:ext uri="{FF2B5EF4-FFF2-40B4-BE49-F238E27FC236}">
              <a16:creationId xmlns:a16="http://schemas.microsoft.com/office/drawing/2014/main" id="{00000000-0008-0000-0100-0000D7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216" name="Shape 3">
          <a:extLst>
            <a:ext uri="{FF2B5EF4-FFF2-40B4-BE49-F238E27FC236}">
              <a16:creationId xmlns:a16="http://schemas.microsoft.com/office/drawing/2014/main" id="{00000000-0008-0000-0100-0000D8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217" name="Shape 4">
          <a:extLst>
            <a:ext uri="{FF2B5EF4-FFF2-40B4-BE49-F238E27FC236}">
              <a16:creationId xmlns:a16="http://schemas.microsoft.com/office/drawing/2014/main" id="{00000000-0008-0000-0100-0000D9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218" name="Shape 3">
          <a:extLst>
            <a:ext uri="{FF2B5EF4-FFF2-40B4-BE49-F238E27FC236}">
              <a16:creationId xmlns:a16="http://schemas.microsoft.com/office/drawing/2014/main" id="{00000000-0008-0000-0100-0000DA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219" name="Shape 4">
          <a:extLst>
            <a:ext uri="{FF2B5EF4-FFF2-40B4-BE49-F238E27FC236}">
              <a16:creationId xmlns:a16="http://schemas.microsoft.com/office/drawing/2014/main" id="{00000000-0008-0000-0100-0000DB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220" name="Shape 3">
          <a:extLst>
            <a:ext uri="{FF2B5EF4-FFF2-40B4-BE49-F238E27FC236}">
              <a16:creationId xmlns:a16="http://schemas.microsoft.com/office/drawing/2014/main" id="{00000000-0008-0000-0100-0000DC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221" name="Shape 4">
          <a:extLst>
            <a:ext uri="{FF2B5EF4-FFF2-40B4-BE49-F238E27FC236}">
              <a16:creationId xmlns:a16="http://schemas.microsoft.com/office/drawing/2014/main" id="{00000000-0008-0000-0100-0000DD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222" name="Shape 3">
          <a:extLst>
            <a:ext uri="{FF2B5EF4-FFF2-40B4-BE49-F238E27FC236}">
              <a16:creationId xmlns:a16="http://schemas.microsoft.com/office/drawing/2014/main" id="{00000000-0008-0000-0100-0000DE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223" name="Shape 4">
          <a:extLst>
            <a:ext uri="{FF2B5EF4-FFF2-40B4-BE49-F238E27FC236}">
              <a16:creationId xmlns:a16="http://schemas.microsoft.com/office/drawing/2014/main" id="{00000000-0008-0000-0100-0000DF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224" name="Shape 3">
          <a:extLst>
            <a:ext uri="{FF2B5EF4-FFF2-40B4-BE49-F238E27FC236}">
              <a16:creationId xmlns:a16="http://schemas.microsoft.com/office/drawing/2014/main" id="{00000000-0008-0000-0100-0000E0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225" name="Shape 4">
          <a:extLst>
            <a:ext uri="{FF2B5EF4-FFF2-40B4-BE49-F238E27FC236}">
              <a16:creationId xmlns:a16="http://schemas.microsoft.com/office/drawing/2014/main" id="{00000000-0008-0000-0100-0000E1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226" name="Shape 3">
          <a:extLst>
            <a:ext uri="{FF2B5EF4-FFF2-40B4-BE49-F238E27FC236}">
              <a16:creationId xmlns:a16="http://schemas.microsoft.com/office/drawing/2014/main" id="{00000000-0008-0000-0100-0000E2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227" name="Shape 4">
          <a:extLst>
            <a:ext uri="{FF2B5EF4-FFF2-40B4-BE49-F238E27FC236}">
              <a16:creationId xmlns:a16="http://schemas.microsoft.com/office/drawing/2014/main" id="{00000000-0008-0000-0100-0000E3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228" name="Shape 3">
          <a:extLst>
            <a:ext uri="{FF2B5EF4-FFF2-40B4-BE49-F238E27FC236}">
              <a16:creationId xmlns:a16="http://schemas.microsoft.com/office/drawing/2014/main" id="{00000000-0008-0000-0100-0000E4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229" name="Shape 4">
          <a:extLst>
            <a:ext uri="{FF2B5EF4-FFF2-40B4-BE49-F238E27FC236}">
              <a16:creationId xmlns:a16="http://schemas.microsoft.com/office/drawing/2014/main" id="{00000000-0008-0000-0100-0000E5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230" name="Shape 3">
          <a:extLst>
            <a:ext uri="{FF2B5EF4-FFF2-40B4-BE49-F238E27FC236}">
              <a16:creationId xmlns:a16="http://schemas.microsoft.com/office/drawing/2014/main" id="{00000000-0008-0000-0100-0000E6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231" name="Shape 4">
          <a:extLst>
            <a:ext uri="{FF2B5EF4-FFF2-40B4-BE49-F238E27FC236}">
              <a16:creationId xmlns:a16="http://schemas.microsoft.com/office/drawing/2014/main" id="{00000000-0008-0000-0100-0000E7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232" name="Shape 3">
          <a:extLst>
            <a:ext uri="{FF2B5EF4-FFF2-40B4-BE49-F238E27FC236}">
              <a16:creationId xmlns:a16="http://schemas.microsoft.com/office/drawing/2014/main" id="{00000000-0008-0000-0100-0000E8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233" name="Shape 4">
          <a:extLst>
            <a:ext uri="{FF2B5EF4-FFF2-40B4-BE49-F238E27FC236}">
              <a16:creationId xmlns:a16="http://schemas.microsoft.com/office/drawing/2014/main" id="{00000000-0008-0000-0100-0000E9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234" name="Shape 3">
          <a:extLst>
            <a:ext uri="{FF2B5EF4-FFF2-40B4-BE49-F238E27FC236}">
              <a16:creationId xmlns:a16="http://schemas.microsoft.com/office/drawing/2014/main" id="{00000000-0008-0000-0100-0000EA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235" name="Shape 4">
          <a:extLst>
            <a:ext uri="{FF2B5EF4-FFF2-40B4-BE49-F238E27FC236}">
              <a16:creationId xmlns:a16="http://schemas.microsoft.com/office/drawing/2014/main" id="{00000000-0008-0000-0100-0000EB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236" name="Shape 3">
          <a:extLst>
            <a:ext uri="{FF2B5EF4-FFF2-40B4-BE49-F238E27FC236}">
              <a16:creationId xmlns:a16="http://schemas.microsoft.com/office/drawing/2014/main" id="{00000000-0008-0000-0100-0000EC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237" name="Shape 4">
          <a:extLst>
            <a:ext uri="{FF2B5EF4-FFF2-40B4-BE49-F238E27FC236}">
              <a16:creationId xmlns:a16="http://schemas.microsoft.com/office/drawing/2014/main" id="{00000000-0008-0000-0100-0000ED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38" name="Shape 3">
          <a:extLst>
            <a:ext uri="{FF2B5EF4-FFF2-40B4-BE49-F238E27FC236}">
              <a16:creationId xmlns:a16="http://schemas.microsoft.com/office/drawing/2014/main" id="{00000000-0008-0000-0100-0000EE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39" name="Shape 4">
          <a:extLst>
            <a:ext uri="{FF2B5EF4-FFF2-40B4-BE49-F238E27FC236}">
              <a16:creationId xmlns:a16="http://schemas.microsoft.com/office/drawing/2014/main" id="{00000000-0008-0000-0100-0000EF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40" name="Shape 3">
          <a:extLst>
            <a:ext uri="{FF2B5EF4-FFF2-40B4-BE49-F238E27FC236}">
              <a16:creationId xmlns:a16="http://schemas.microsoft.com/office/drawing/2014/main" id="{00000000-0008-0000-0100-0000F0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41" name="Shape 4">
          <a:extLst>
            <a:ext uri="{FF2B5EF4-FFF2-40B4-BE49-F238E27FC236}">
              <a16:creationId xmlns:a16="http://schemas.microsoft.com/office/drawing/2014/main" id="{00000000-0008-0000-0100-0000F1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42" name="Shape 3">
          <a:extLst>
            <a:ext uri="{FF2B5EF4-FFF2-40B4-BE49-F238E27FC236}">
              <a16:creationId xmlns:a16="http://schemas.microsoft.com/office/drawing/2014/main" id="{00000000-0008-0000-0100-0000F2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43" name="Shape 4">
          <a:extLst>
            <a:ext uri="{FF2B5EF4-FFF2-40B4-BE49-F238E27FC236}">
              <a16:creationId xmlns:a16="http://schemas.microsoft.com/office/drawing/2014/main" id="{00000000-0008-0000-0100-0000F3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44" name="Shape 3">
          <a:extLst>
            <a:ext uri="{FF2B5EF4-FFF2-40B4-BE49-F238E27FC236}">
              <a16:creationId xmlns:a16="http://schemas.microsoft.com/office/drawing/2014/main" id="{00000000-0008-0000-0100-0000F4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45" name="Shape 4">
          <a:extLst>
            <a:ext uri="{FF2B5EF4-FFF2-40B4-BE49-F238E27FC236}">
              <a16:creationId xmlns:a16="http://schemas.microsoft.com/office/drawing/2014/main" id="{00000000-0008-0000-0100-0000F5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46" name="Shape 3">
          <a:extLst>
            <a:ext uri="{FF2B5EF4-FFF2-40B4-BE49-F238E27FC236}">
              <a16:creationId xmlns:a16="http://schemas.microsoft.com/office/drawing/2014/main" id="{00000000-0008-0000-0100-0000F6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47" name="Shape 4">
          <a:extLst>
            <a:ext uri="{FF2B5EF4-FFF2-40B4-BE49-F238E27FC236}">
              <a16:creationId xmlns:a16="http://schemas.microsoft.com/office/drawing/2014/main" id="{00000000-0008-0000-0100-0000F7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48" name="Shape 3">
          <a:extLst>
            <a:ext uri="{FF2B5EF4-FFF2-40B4-BE49-F238E27FC236}">
              <a16:creationId xmlns:a16="http://schemas.microsoft.com/office/drawing/2014/main" id="{00000000-0008-0000-0100-0000F8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49" name="Shape 4">
          <a:extLst>
            <a:ext uri="{FF2B5EF4-FFF2-40B4-BE49-F238E27FC236}">
              <a16:creationId xmlns:a16="http://schemas.microsoft.com/office/drawing/2014/main" id="{00000000-0008-0000-0100-0000F9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50" name="Shape 3">
          <a:extLst>
            <a:ext uri="{FF2B5EF4-FFF2-40B4-BE49-F238E27FC236}">
              <a16:creationId xmlns:a16="http://schemas.microsoft.com/office/drawing/2014/main" id="{00000000-0008-0000-0100-0000FA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51" name="Shape 4">
          <a:extLst>
            <a:ext uri="{FF2B5EF4-FFF2-40B4-BE49-F238E27FC236}">
              <a16:creationId xmlns:a16="http://schemas.microsoft.com/office/drawing/2014/main" id="{00000000-0008-0000-0100-0000FB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52" name="Shape 3">
          <a:extLst>
            <a:ext uri="{FF2B5EF4-FFF2-40B4-BE49-F238E27FC236}">
              <a16:creationId xmlns:a16="http://schemas.microsoft.com/office/drawing/2014/main" id="{00000000-0008-0000-0100-0000FC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53" name="Shape 4">
          <a:extLst>
            <a:ext uri="{FF2B5EF4-FFF2-40B4-BE49-F238E27FC236}">
              <a16:creationId xmlns:a16="http://schemas.microsoft.com/office/drawing/2014/main" id="{00000000-0008-0000-0100-0000FD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54" name="Shape 3">
          <a:extLst>
            <a:ext uri="{FF2B5EF4-FFF2-40B4-BE49-F238E27FC236}">
              <a16:creationId xmlns:a16="http://schemas.microsoft.com/office/drawing/2014/main" id="{00000000-0008-0000-0100-0000FE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55" name="Shape 4">
          <a:extLst>
            <a:ext uri="{FF2B5EF4-FFF2-40B4-BE49-F238E27FC236}">
              <a16:creationId xmlns:a16="http://schemas.microsoft.com/office/drawing/2014/main" id="{00000000-0008-0000-0100-0000FF00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56" name="Shape 3">
          <a:extLst>
            <a:ext uri="{FF2B5EF4-FFF2-40B4-BE49-F238E27FC236}">
              <a16:creationId xmlns:a16="http://schemas.microsoft.com/office/drawing/2014/main" id="{00000000-0008-0000-0100-00000001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57" name="Shape 4">
          <a:extLst>
            <a:ext uri="{FF2B5EF4-FFF2-40B4-BE49-F238E27FC236}">
              <a16:creationId xmlns:a16="http://schemas.microsoft.com/office/drawing/2014/main" id="{00000000-0008-0000-0100-00000101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58" name="Shape 3">
          <a:extLst>
            <a:ext uri="{FF2B5EF4-FFF2-40B4-BE49-F238E27FC236}">
              <a16:creationId xmlns:a16="http://schemas.microsoft.com/office/drawing/2014/main" id="{00000000-0008-0000-0100-00000201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59" name="Shape 4">
          <a:extLst>
            <a:ext uri="{FF2B5EF4-FFF2-40B4-BE49-F238E27FC236}">
              <a16:creationId xmlns:a16="http://schemas.microsoft.com/office/drawing/2014/main" id="{00000000-0008-0000-0100-00000301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60" name="Shape 3">
          <a:extLst>
            <a:ext uri="{FF2B5EF4-FFF2-40B4-BE49-F238E27FC236}">
              <a16:creationId xmlns:a16="http://schemas.microsoft.com/office/drawing/2014/main" id="{00000000-0008-0000-0100-00000401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261" name="Shape 4">
          <a:extLst>
            <a:ext uri="{FF2B5EF4-FFF2-40B4-BE49-F238E27FC236}">
              <a16:creationId xmlns:a16="http://schemas.microsoft.com/office/drawing/2014/main" id="{00000000-0008-0000-0100-000005010000}"/>
            </a:ext>
          </a:extLst>
        </xdr:cNvPr>
        <xdr:cNvSpPr txBox="1"/>
      </xdr:nvSpPr>
      <xdr:spPr>
        <a:xfrm>
          <a:off x="13144500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78" name="Shape 3">
          <a:extLst>
            <a:ext uri="{FF2B5EF4-FFF2-40B4-BE49-F238E27FC236}">
              <a16:creationId xmlns:a16="http://schemas.microsoft.com/office/drawing/2014/main" id="{00000000-0008-0000-0100-00001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79" name="Shape 4">
          <a:extLst>
            <a:ext uri="{FF2B5EF4-FFF2-40B4-BE49-F238E27FC236}">
              <a16:creationId xmlns:a16="http://schemas.microsoft.com/office/drawing/2014/main" id="{00000000-0008-0000-0100-00001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80" name="Shape 3">
          <a:extLst>
            <a:ext uri="{FF2B5EF4-FFF2-40B4-BE49-F238E27FC236}">
              <a16:creationId xmlns:a16="http://schemas.microsoft.com/office/drawing/2014/main" id="{00000000-0008-0000-0100-00001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81" name="Shape 4">
          <a:extLst>
            <a:ext uri="{FF2B5EF4-FFF2-40B4-BE49-F238E27FC236}">
              <a16:creationId xmlns:a16="http://schemas.microsoft.com/office/drawing/2014/main" id="{00000000-0008-0000-0100-00001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82" name="Shape 3">
          <a:extLst>
            <a:ext uri="{FF2B5EF4-FFF2-40B4-BE49-F238E27FC236}">
              <a16:creationId xmlns:a16="http://schemas.microsoft.com/office/drawing/2014/main" id="{00000000-0008-0000-0100-00001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83" name="Shape 4">
          <a:extLst>
            <a:ext uri="{FF2B5EF4-FFF2-40B4-BE49-F238E27FC236}">
              <a16:creationId xmlns:a16="http://schemas.microsoft.com/office/drawing/2014/main" id="{00000000-0008-0000-0100-00001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84" name="Shape 3">
          <a:extLst>
            <a:ext uri="{FF2B5EF4-FFF2-40B4-BE49-F238E27FC236}">
              <a16:creationId xmlns:a16="http://schemas.microsoft.com/office/drawing/2014/main" id="{00000000-0008-0000-0100-00001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85" name="Shape 4">
          <a:extLst>
            <a:ext uri="{FF2B5EF4-FFF2-40B4-BE49-F238E27FC236}">
              <a16:creationId xmlns:a16="http://schemas.microsoft.com/office/drawing/2014/main" id="{00000000-0008-0000-0100-00001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86" name="Shape 3">
          <a:extLst>
            <a:ext uri="{FF2B5EF4-FFF2-40B4-BE49-F238E27FC236}">
              <a16:creationId xmlns:a16="http://schemas.microsoft.com/office/drawing/2014/main" id="{00000000-0008-0000-0100-00001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87" name="Shape 4">
          <a:extLst>
            <a:ext uri="{FF2B5EF4-FFF2-40B4-BE49-F238E27FC236}">
              <a16:creationId xmlns:a16="http://schemas.microsoft.com/office/drawing/2014/main" id="{00000000-0008-0000-0100-00001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88" name="Shape 3">
          <a:extLst>
            <a:ext uri="{FF2B5EF4-FFF2-40B4-BE49-F238E27FC236}">
              <a16:creationId xmlns:a16="http://schemas.microsoft.com/office/drawing/2014/main" id="{00000000-0008-0000-0100-00002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89" name="Shape 4">
          <a:extLst>
            <a:ext uri="{FF2B5EF4-FFF2-40B4-BE49-F238E27FC236}">
              <a16:creationId xmlns:a16="http://schemas.microsoft.com/office/drawing/2014/main" id="{00000000-0008-0000-0100-00002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90" name="Shape 3">
          <a:extLst>
            <a:ext uri="{FF2B5EF4-FFF2-40B4-BE49-F238E27FC236}">
              <a16:creationId xmlns:a16="http://schemas.microsoft.com/office/drawing/2014/main" id="{00000000-0008-0000-0100-00002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91" name="Shape 4">
          <a:extLst>
            <a:ext uri="{FF2B5EF4-FFF2-40B4-BE49-F238E27FC236}">
              <a16:creationId xmlns:a16="http://schemas.microsoft.com/office/drawing/2014/main" id="{00000000-0008-0000-0100-00002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292" name="Shape 3">
          <a:extLst>
            <a:ext uri="{FF2B5EF4-FFF2-40B4-BE49-F238E27FC236}">
              <a16:creationId xmlns:a16="http://schemas.microsoft.com/office/drawing/2014/main" id="{00000000-0008-0000-0100-00002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94" name="Shape 3">
          <a:extLst>
            <a:ext uri="{FF2B5EF4-FFF2-40B4-BE49-F238E27FC236}">
              <a16:creationId xmlns:a16="http://schemas.microsoft.com/office/drawing/2014/main" id="{00000000-0008-0000-0100-00002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95" name="Shape 4">
          <a:extLst>
            <a:ext uri="{FF2B5EF4-FFF2-40B4-BE49-F238E27FC236}">
              <a16:creationId xmlns:a16="http://schemas.microsoft.com/office/drawing/2014/main" id="{00000000-0008-0000-0100-00002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96" name="Shape 3">
          <a:extLst>
            <a:ext uri="{FF2B5EF4-FFF2-40B4-BE49-F238E27FC236}">
              <a16:creationId xmlns:a16="http://schemas.microsoft.com/office/drawing/2014/main" id="{00000000-0008-0000-0100-00002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97" name="Shape 4">
          <a:extLst>
            <a:ext uri="{FF2B5EF4-FFF2-40B4-BE49-F238E27FC236}">
              <a16:creationId xmlns:a16="http://schemas.microsoft.com/office/drawing/2014/main" id="{00000000-0008-0000-0100-00002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98" name="Shape 3">
          <a:extLst>
            <a:ext uri="{FF2B5EF4-FFF2-40B4-BE49-F238E27FC236}">
              <a16:creationId xmlns:a16="http://schemas.microsoft.com/office/drawing/2014/main" id="{00000000-0008-0000-0100-00002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299" name="Shape 4">
          <a:extLst>
            <a:ext uri="{FF2B5EF4-FFF2-40B4-BE49-F238E27FC236}">
              <a16:creationId xmlns:a16="http://schemas.microsoft.com/office/drawing/2014/main" id="{00000000-0008-0000-0100-00002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300" name="Shape 3">
          <a:extLst>
            <a:ext uri="{FF2B5EF4-FFF2-40B4-BE49-F238E27FC236}">
              <a16:creationId xmlns:a16="http://schemas.microsoft.com/office/drawing/2014/main" id="{00000000-0008-0000-0100-00002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301" name="Shape 4">
          <a:extLst>
            <a:ext uri="{FF2B5EF4-FFF2-40B4-BE49-F238E27FC236}">
              <a16:creationId xmlns:a16="http://schemas.microsoft.com/office/drawing/2014/main" id="{00000000-0008-0000-0100-00002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302" name="Shape 3">
          <a:extLst>
            <a:ext uri="{FF2B5EF4-FFF2-40B4-BE49-F238E27FC236}">
              <a16:creationId xmlns:a16="http://schemas.microsoft.com/office/drawing/2014/main" id="{00000000-0008-0000-0100-00002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303" name="Shape 4">
          <a:extLst>
            <a:ext uri="{FF2B5EF4-FFF2-40B4-BE49-F238E27FC236}">
              <a16:creationId xmlns:a16="http://schemas.microsoft.com/office/drawing/2014/main" id="{00000000-0008-0000-0100-00002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304" name="Shape 3">
          <a:extLst>
            <a:ext uri="{FF2B5EF4-FFF2-40B4-BE49-F238E27FC236}">
              <a16:creationId xmlns:a16="http://schemas.microsoft.com/office/drawing/2014/main" id="{00000000-0008-0000-0100-00003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305" name="Shape 4">
          <a:extLst>
            <a:ext uri="{FF2B5EF4-FFF2-40B4-BE49-F238E27FC236}">
              <a16:creationId xmlns:a16="http://schemas.microsoft.com/office/drawing/2014/main" id="{00000000-0008-0000-0100-00003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306" name="Shape 3">
          <a:extLst>
            <a:ext uri="{FF2B5EF4-FFF2-40B4-BE49-F238E27FC236}">
              <a16:creationId xmlns:a16="http://schemas.microsoft.com/office/drawing/2014/main" id="{00000000-0008-0000-0100-00003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307" name="Shape 4">
          <a:extLst>
            <a:ext uri="{FF2B5EF4-FFF2-40B4-BE49-F238E27FC236}">
              <a16:creationId xmlns:a16="http://schemas.microsoft.com/office/drawing/2014/main" id="{00000000-0008-0000-0100-00003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308" name="Shape 3">
          <a:extLst>
            <a:ext uri="{FF2B5EF4-FFF2-40B4-BE49-F238E27FC236}">
              <a16:creationId xmlns:a16="http://schemas.microsoft.com/office/drawing/2014/main" id="{00000000-0008-0000-0100-00003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309" name="Shape 4">
          <a:extLst>
            <a:ext uri="{FF2B5EF4-FFF2-40B4-BE49-F238E27FC236}">
              <a16:creationId xmlns:a16="http://schemas.microsoft.com/office/drawing/2014/main" id="{00000000-0008-0000-0100-000035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10" name="Shape 3">
          <a:extLst>
            <a:ext uri="{FF2B5EF4-FFF2-40B4-BE49-F238E27FC236}">
              <a16:creationId xmlns:a16="http://schemas.microsoft.com/office/drawing/2014/main" id="{00000000-0008-0000-0100-00003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11" name="Shape 4">
          <a:extLst>
            <a:ext uri="{FF2B5EF4-FFF2-40B4-BE49-F238E27FC236}">
              <a16:creationId xmlns:a16="http://schemas.microsoft.com/office/drawing/2014/main" id="{00000000-0008-0000-0100-00003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12" name="Shape 3">
          <a:extLst>
            <a:ext uri="{FF2B5EF4-FFF2-40B4-BE49-F238E27FC236}">
              <a16:creationId xmlns:a16="http://schemas.microsoft.com/office/drawing/2014/main" id="{00000000-0008-0000-0100-00003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13" name="Shape 4">
          <a:extLst>
            <a:ext uri="{FF2B5EF4-FFF2-40B4-BE49-F238E27FC236}">
              <a16:creationId xmlns:a16="http://schemas.microsoft.com/office/drawing/2014/main" id="{00000000-0008-0000-0100-00003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14" name="Shape 3">
          <a:extLst>
            <a:ext uri="{FF2B5EF4-FFF2-40B4-BE49-F238E27FC236}">
              <a16:creationId xmlns:a16="http://schemas.microsoft.com/office/drawing/2014/main" id="{00000000-0008-0000-0100-00003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15" name="Shape 4">
          <a:extLst>
            <a:ext uri="{FF2B5EF4-FFF2-40B4-BE49-F238E27FC236}">
              <a16:creationId xmlns:a16="http://schemas.microsoft.com/office/drawing/2014/main" id="{00000000-0008-0000-0100-00003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16" name="Shape 3">
          <a:extLst>
            <a:ext uri="{FF2B5EF4-FFF2-40B4-BE49-F238E27FC236}">
              <a16:creationId xmlns:a16="http://schemas.microsoft.com/office/drawing/2014/main" id="{00000000-0008-0000-0100-00003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17" name="Shape 4">
          <a:extLst>
            <a:ext uri="{FF2B5EF4-FFF2-40B4-BE49-F238E27FC236}">
              <a16:creationId xmlns:a16="http://schemas.microsoft.com/office/drawing/2014/main" id="{00000000-0008-0000-0100-00003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18" name="Shape 3">
          <a:extLst>
            <a:ext uri="{FF2B5EF4-FFF2-40B4-BE49-F238E27FC236}">
              <a16:creationId xmlns:a16="http://schemas.microsoft.com/office/drawing/2014/main" id="{00000000-0008-0000-0100-00003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19" name="Shape 4">
          <a:extLst>
            <a:ext uri="{FF2B5EF4-FFF2-40B4-BE49-F238E27FC236}">
              <a16:creationId xmlns:a16="http://schemas.microsoft.com/office/drawing/2014/main" id="{00000000-0008-0000-0100-00003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20" name="Shape 3">
          <a:extLst>
            <a:ext uri="{FF2B5EF4-FFF2-40B4-BE49-F238E27FC236}">
              <a16:creationId xmlns:a16="http://schemas.microsoft.com/office/drawing/2014/main" id="{00000000-0008-0000-0100-00004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21" name="Shape 4">
          <a:extLst>
            <a:ext uri="{FF2B5EF4-FFF2-40B4-BE49-F238E27FC236}">
              <a16:creationId xmlns:a16="http://schemas.microsoft.com/office/drawing/2014/main" id="{00000000-0008-0000-0100-00004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22" name="Shape 3">
          <a:extLst>
            <a:ext uri="{FF2B5EF4-FFF2-40B4-BE49-F238E27FC236}">
              <a16:creationId xmlns:a16="http://schemas.microsoft.com/office/drawing/2014/main" id="{00000000-0008-0000-0100-00004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23" name="Shape 4">
          <a:extLst>
            <a:ext uri="{FF2B5EF4-FFF2-40B4-BE49-F238E27FC236}">
              <a16:creationId xmlns:a16="http://schemas.microsoft.com/office/drawing/2014/main" id="{00000000-0008-0000-0100-00004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24" name="Shape 3">
          <a:extLst>
            <a:ext uri="{FF2B5EF4-FFF2-40B4-BE49-F238E27FC236}">
              <a16:creationId xmlns:a16="http://schemas.microsoft.com/office/drawing/2014/main" id="{00000000-0008-0000-0100-00004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325" name="Shape 4">
          <a:extLst>
            <a:ext uri="{FF2B5EF4-FFF2-40B4-BE49-F238E27FC236}">
              <a16:creationId xmlns:a16="http://schemas.microsoft.com/office/drawing/2014/main" id="{00000000-0008-0000-0100-000045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26" name="Shape 3">
          <a:extLst>
            <a:ext uri="{FF2B5EF4-FFF2-40B4-BE49-F238E27FC236}">
              <a16:creationId xmlns:a16="http://schemas.microsoft.com/office/drawing/2014/main" id="{00000000-0008-0000-0100-00004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27" name="Shape 4">
          <a:extLst>
            <a:ext uri="{FF2B5EF4-FFF2-40B4-BE49-F238E27FC236}">
              <a16:creationId xmlns:a16="http://schemas.microsoft.com/office/drawing/2014/main" id="{00000000-0008-0000-0100-00004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28" name="Shape 3">
          <a:extLst>
            <a:ext uri="{FF2B5EF4-FFF2-40B4-BE49-F238E27FC236}">
              <a16:creationId xmlns:a16="http://schemas.microsoft.com/office/drawing/2014/main" id="{00000000-0008-0000-0100-00004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29" name="Shape 4">
          <a:extLst>
            <a:ext uri="{FF2B5EF4-FFF2-40B4-BE49-F238E27FC236}">
              <a16:creationId xmlns:a16="http://schemas.microsoft.com/office/drawing/2014/main" id="{00000000-0008-0000-0100-00004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30" name="Shape 3">
          <a:extLst>
            <a:ext uri="{FF2B5EF4-FFF2-40B4-BE49-F238E27FC236}">
              <a16:creationId xmlns:a16="http://schemas.microsoft.com/office/drawing/2014/main" id="{00000000-0008-0000-0100-00004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31" name="Shape 4">
          <a:extLst>
            <a:ext uri="{FF2B5EF4-FFF2-40B4-BE49-F238E27FC236}">
              <a16:creationId xmlns:a16="http://schemas.microsoft.com/office/drawing/2014/main" id="{00000000-0008-0000-0100-00004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32" name="Shape 3">
          <a:extLst>
            <a:ext uri="{FF2B5EF4-FFF2-40B4-BE49-F238E27FC236}">
              <a16:creationId xmlns:a16="http://schemas.microsoft.com/office/drawing/2014/main" id="{00000000-0008-0000-0100-00004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33" name="Shape 4">
          <a:extLst>
            <a:ext uri="{FF2B5EF4-FFF2-40B4-BE49-F238E27FC236}">
              <a16:creationId xmlns:a16="http://schemas.microsoft.com/office/drawing/2014/main" id="{00000000-0008-0000-0100-00004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34" name="Shape 3">
          <a:extLst>
            <a:ext uri="{FF2B5EF4-FFF2-40B4-BE49-F238E27FC236}">
              <a16:creationId xmlns:a16="http://schemas.microsoft.com/office/drawing/2014/main" id="{00000000-0008-0000-0100-00004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35" name="Shape 4">
          <a:extLst>
            <a:ext uri="{FF2B5EF4-FFF2-40B4-BE49-F238E27FC236}">
              <a16:creationId xmlns:a16="http://schemas.microsoft.com/office/drawing/2014/main" id="{00000000-0008-0000-0100-00004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36" name="Shape 3">
          <a:extLst>
            <a:ext uri="{FF2B5EF4-FFF2-40B4-BE49-F238E27FC236}">
              <a16:creationId xmlns:a16="http://schemas.microsoft.com/office/drawing/2014/main" id="{00000000-0008-0000-0100-00005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37" name="Shape 4">
          <a:extLst>
            <a:ext uri="{FF2B5EF4-FFF2-40B4-BE49-F238E27FC236}">
              <a16:creationId xmlns:a16="http://schemas.microsoft.com/office/drawing/2014/main" id="{00000000-0008-0000-0100-00005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38" name="Shape 3">
          <a:extLst>
            <a:ext uri="{FF2B5EF4-FFF2-40B4-BE49-F238E27FC236}">
              <a16:creationId xmlns:a16="http://schemas.microsoft.com/office/drawing/2014/main" id="{00000000-0008-0000-0100-00005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39" name="Shape 4">
          <a:extLst>
            <a:ext uri="{FF2B5EF4-FFF2-40B4-BE49-F238E27FC236}">
              <a16:creationId xmlns:a16="http://schemas.microsoft.com/office/drawing/2014/main" id="{00000000-0008-0000-0100-00005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40" name="Shape 3">
          <a:extLst>
            <a:ext uri="{FF2B5EF4-FFF2-40B4-BE49-F238E27FC236}">
              <a16:creationId xmlns:a16="http://schemas.microsoft.com/office/drawing/2014/main" id="{00000000-0008-0000-0100-00005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341" name="Shape 4">
          <a:extLst>
            <a:ext uri="{FF2B5EF4-FFF2-40B4-BE49-F238E27FC236}">
              <a16:creationId xmlns:a16="http://schemas.microsoft.com/office/drawing/2014/main" id="{00000000-0008-0000-0100-000055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342" name="Shape 3">
          <a:extLst>
            <a:ext uri="{FF2B5EF4-FFF2-40B4-BE49-F238E27FC236}">
              <a16:creationId xmlns:a16="http://schemas.microsoft.com/office/drawing/2014/main" id="{00000000-0008-0000-0100-00005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343" name="Shape 4">
          <a:extLst>
            <a:ext uri="{FF2B5EF4-FFF2-40B4-BE49-F238E27FC236}">
              <a16:creationId xmlns:a16="http://schemas.microsoft.com/office/drawing/2014/main" id="{00000000-0008-0000-0100-00005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344" name="Shape 3">
          <a:extLst>
            <a:ext uri="{FF2B5EF4-FFF2-40B4-BE49-F238E27FC236}">
              <a16:creationId xmlns:a16="http://schemas.microsoft.com/office/drawing/2014/main" id="{00000000-0008-0000-0100-00005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345" name="Shape 4">
          <a:extLst>
            <a:ext uri="{FF2B5EF4-FFF2-40B4-BE49-F238E27FC236}">
              <a16:creationId xmlns:a16="http://schemas.microsoft.com/office/drawing/2014/main" id="{00000000-0008-0000-0100-00005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346" name="Shape 3">
          <a:extLst>
            <a:ext uri="{FF2B5EF4-FFF2-40B4-BE49-F238E27FC236}">
              <a16:creationId xmlns:a16="http://schemas.microsoft.com/office/drawing/2014/main" id="{00000000-0008-0000-0100-00005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347" name="Shape 4">
          <a:extLst>
            <a:ext uri="{FF2B5EF4-FFF2-40B4-BE49-F238E27FC236}">
              <a16:creationId xmlns:a16="http://schemas.microsoft.com/office/drawing/2014/main" id="{00000000-0008-0000-0100-00005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348" name="Shape 3">
          <a:extLst>
            <a:ext uri="{FF2B5EF4-FFF2-40B4-BE49-F238E27FC236}">
              <a16:creationId xmlns:a16="http://schemas.microsoft.com/office/drawing/2014/main" id="{00000000-0008-0000-0100-00005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349" name="Shape 4">
          <a:extLst>
            <a:ext uri="{FF2B5EF4-FFF2-40B4-BE49-F238E27FC236}">
              <a16:creationId xmlns:a16="http://schemas.microsoft.com/office/drawing/2014/main" id="{00000000-0008-0000-0100-00005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350" name="Shape 3">
          <a:extLst>
            <a:ext uri="{FF2B5EF4-FFF2-40B4-BE49-F238E27FC236}">
              <a16:creationId xmlns:a16="http://schemas.microsoft.com/office/drawing/2014/main" id="{00000000-0008-0000-0100-00005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351" name="Shape 4">
          <a:extLst>
            <a:ext uri="{FF2B5EF4-FFF2-40B4-BE49-F238E27FC236}">
              <a16:creationId xmlns:a16="http://schemas.microsoft.com/office/drawing/2014/main" id="{00000000-0008-0000-0100-00005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352" name="Shape 3">
          <a:extLst>
            <a:ext uri="{FF2B5EF4-FFF2-40B4-BE49-F238E27FC236}">
              <a16:creationId xmlns:a16="http://schemas.microsoft.com/office/drawing/2014/main" id="{00000000-0008-0000-0100-00006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353" name="Shape 4">
          <a:extLst>
            <a:ext uri="{FF2B5EF4-FFF2-40B4-BE49-F238E27FC236}">
              <a16:creationId xmlns:a16="http://schemas.microsoft.com/office/drawing/2014/main" id="{00000000-0008-0000-0100-00006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354" name="Shape 3">
          <a:extLst>
            <a:ext uri="{FF2B5EF4-FFF2-40B4-BE49-F238E27FC236}">
              <a16:creationId xmlns:a16="http://schemas.microsoft.com/office/drawing/2014/main" id="{00000000-0008-0000-0100-00006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355" name="Shape 4">
          <a:extLst>
            <a:ext uri="{FF2B5EF4-FFF2-40B4-BE49-F238E27FC236}">
              <a16:creationId xmlns:a16="http://schemas.microsoft.com/office/drawing/2014/main" id="{00000000-0008-0000-0100-00006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356" name="Shape 3">
          <a:extLst>
            <a:ext uri="{FF2B5EF4-FFF2-40B4-BE49-F238E27FC236}">
              <a16:creationId xmlns:a16="http://schemas.microsoft.com/office/drawing/2014/main" id="{00000000-0008-0000-0100-00006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357" name="Shape 4">
          <a:extLst>
            <a:ext uri="{FF2B5EF4-FFF2-40B4-BE49-F238E27FC236}">
              <a16:creationId xmlns:a16="http://schemas.microsoft.com/office/drawing/2014/main" id="{00000000-0008-0000-0100-000065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58" name="Shape 3">
          <a:extLst>
            <a:ext uri="{FF2B5EF4-FFF2-40B4-BE49-F238E27FC236}">
              <a16:creationId xmlns:a16="http://schemas.microsoft.com/office/drawing/2014/main" id="{00000000-0008-0000-0100-00006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59" name="Shape 4">
          <a:extLst>
            <a:ext uri="{FF2B5EF4-FFF2-40B4-BE49-F238E27FC236}">
              <a16:creationId xmlns:a16="http://schemas.microsoft.com/office/drawing/2014/main" id="{00000000-0008-0000-0100-00006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60" name="Shape 3">
          <a:extLst>
            <a:ext uri="{FF2B5EF4-FFF2-40B4-BE49-F238E27FC236}">
              <a16:creationId xmlns:a16="http://schemas.microsoft.com/office/drawing/2014/main" id="{00000000-0008-0000-0100-00006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61" name="Shape 4">
          <a:extLst>
            <a:ext uri="{FF2B5EF4-FFF2-40B4-BE49-F238E27FC236}">
              <a16:creationId xmlns:a16="http://schemas.microsoft.com/office/drawing/2014/main" id="{00000000-0008-0000-0100-00006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62" name="Shape 3">
          <a:extLst>
            <a:ext uri="{FF2B5EF4-FFF2-40B4-BE49-F238E27FC236}">
              <a16:creationId xmlns:a16="http://schemas.microsoft.com/office/drawing/2014/main" id="{00000000-0008-0000-0100-00006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63" name="Shape 4">
          <a:extLst>
            <a:ext uri="{FF2B5EF4-FFF2-40B4-BE49-F238E27FC236}">
              <a16:creationId xmlns:a16="http://schemas.microsoft.com/office/drawing/2014/main" id="{00000000-0008-0000-0100-00006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64" name="Shape 3">
          <a:extLst>
            <a:ext uri="{FF2B5EF4-FFF2-40B4-BE49-F238E27FC236}">
              <a16:creationId xmlns:a16="http://schemas.microsoft.com/office/drawing/2014/main" id="{00000000-0008-0000-0100-00006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65" name="Shape 4">
          <a:extLst>
            <a:ext uri="{FF2B5EF4-FFF2-40B4-BE49-F238E27FC236}">
              <a16:creationId xmlns:a16="http://schemas.microsoft.com/office/drawing/2014/main" id="{00000000-0008-0000-0100-00006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66" name="Shape 3">
          <a:extLst>
            <a:ext uri="{FF2B5EF4-FFF2-40B4-BE49-F238E27FC236}">
              <a16:creationId xmlns:a16="http://schemas.microsoft.com/office/drawing/2014/main" id="{00000000-0008-0000-0100-00006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67" name="Shape 4">
          <a:extLst>
            <a:ext uri="{FF2B5EF4-FFF2-40B4-BE49-F238E27FC236}">
              <a16:creationId xmlns:a16="http://schemas.microsoft.com/office/drawing/2014/main" id="{00000000-0008-0000-0100-00006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68" name="Shape 3">
          <a:extLst>
            <a:ext uri="{FF2B5EF4-FFF2-40B4-BE49-F238E27FC236}">
              <a16:creationId xmlns:a16="http://schemas.microsoft.com/office/drawing/2014/main" id="{00000000-0008-0000-0100-00007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69" name="Shape 4">
          <a:extLst>
            <a:ext uri="{FF2B5EF4-FFF2-40B4-BE49-F238E27FC236}">
              <a16:creationId xmlns:a16="http://schemas.microsoft.com/office/drawing/2014/main" id="{00000000-0008-0000-0100-00007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70" name="Shape 3">
          <a:extLst>
            <a:ext uri="{FF2B5EF4-FFF2-40B4-BE49-F238E27FC236}">
              <a16:creationId xmlns:a16="http://schemas.microsoft.com/office/drawing/2014/main" id="{00000000-0008-0000-0100-00007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71" name="Shape 4">
          <a:extLst>
            <a:ext uri="{FF2B5EF4-FFF2-40B4-BE49-F238E27FC236}">
              <a16:creationId xmlns:a16="http://schemas.microsoft.com/office/drawing/2014/main" id="{00000000-0008-0000-0100-00007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72" name="Shape 3">
          <a:extLst>
            <a:ext uri="{FF2B5EF4-FFF2-40B4-BE49-F238E27FC236}">
              <a16:creationId xmlns:a16="http://schemas.microsoft.com/office/drawing/2014/main" id="{00000000-0008-0000-0100-00007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73" name="Shape 4">
          <a:extLst>
            <a:ext uri="{FF2B5EF4-FFF2-40B4-BE49-F238E27FC236}">
              <a16:creationId xmlns:a16="http://schemas.microsoft.com/office/drawing/2014/main" id="{00000000-0008-0000-0100-000075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74" name="Shape 3">
          <a:extLst>
            <a:ext uri="{FF2B5EF4-FFF2-40B4-BE49-F238E27FC236}">
              <a16:creationId xmlns:a16="http://schemas.microsoft.com/office/drawing/2014/main" id="{00000000-0008-0000-0100-00007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75" name="Shape 4">
          <a:extLst>
            <a:ext uri="{FF2B5EF4-FFF2-40B4-BE49-F238E27FC236}">
              <a16:creationId xmlns:a16="http://schemas.microsoft.com/office/drawing/2014/main" id="{00000000-0008-0000-0100-00007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76" name="Shape 3">
          <a:extLst>
            <a:ext uri="{FF2B5EF4-FFF2-40B4-BE49-F238E27FC236}">
              <a16:creationId xmlns:a16="http://schemas.microsoft.com/office/drawing/2014/main" id="{00000000-0008-0000-0100-00007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77" name="Shape 4">
          <a:extLst>
            <a:ext uri="{FF2B5EF4-FFF2-40B4-BE49-F238E27FC236}">
              <a16:creationId xmlns:a16="http://schemas.microsoft.com/office/drawing/2014/main" id="{00000000-0008-0000-0100-00007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78" name="Shape 3">
          <a:extLst>
            <a:ext uri="{FF2B5EF4-FFF2-40B4-BE49-F238E27FC236}">
              <a16:creationId xmlns:a16="http://schemas.microsoft.com/office/drawing/2014/main" id="{00000000-0008-0000-0100-00007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79" name="Shape 4">
          <a:extLst>
            <a:ext uri="{FF2B5EF4-FFF2-40B4-BE49-F238E27FC236}">
              <a16:creationId xmlns:a16="http://schemas.microsoft.com/office/drawing/2014/main" id="{00000000-0008-0000-0100-00007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80" name="Shape 3">
          <a:extLst>
            <a:ext uri="{FF2B5EF4-FFF2-40B4-BE49-F238E27FC236}">
              <a16:creationId xmlns:a16="http://schemas.microsoft.com/office/drawing/2014/main" id="{00000000-0008-0000-0100-00007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81" name="Shape 4">
          <a:extLst>
            <a:ext uri="{FF2B5EF4-FFF2-40B4-BE49-F238E27FC236}">
              <a16:creationId xmlns:a16="http://schemas.microsoft.com/office/drawing/2014/main" id="{00000000-0008-0000-0100-00007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82" name="Shape 3">
          <a:extLst>
            <a:ext uri="{FF2B5EF4-FFF2-40B4-BE49-F238E27FC236}">
              <a16:creationId xmlns:a16="http://schemas.microsoft.com/office/drawing/2014/main" id="{00000000-0008-0000-0100-00007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83" name="Shape 4">
          <a:extLst>
            <a:ext uri="{FF2B5EF4-FFF2-40B4-BE49-F238E27FC236}">
              <a16:creationId xmlns:a16="http://schemas.microsoft.com/office/drawing/2014/main" id="{00000000-0008-0000-0100-00007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84" name="Shape 3">
          <a:extLst>
            <a:ext uri="{FF2B5EF4-FFF2-40B4-BE49-F238E27FC236}">
              <a16:creationId xmlns:a16="http://schemas.microsoft.com/office/drawing/2014/main" id="{00000000-0008-0000-0100-00008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85" name="Shape 4">
          <a:extLst>
            <a:ext uri="{FF2B5EF4-FFF2-40B4-BE49-F238E27FC236}">
              <a16:creationId xmlns:a16="http://schemas.microsoft.com/office/drawing/2014/main" id="{00000000-0008-0000-0100-00008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86" name="Shape 3">
          <a:extLst>
            <a:ext uri="{FF2B5EF4-FFF2-40B4-BE49-F238E27FC236}">
              <a16:creationId xmlns:a16="http://schemas.microsoft.com/office/drawing/2014/main" id="{00000000-0008-0000-0100-00008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87" name="Shape 4">
          <a:extLst>
            <a:ext uri="{FF2B5EF4-FFF2-40B4-BE49-F238E27FC236}">
              <a16:creationId xmlns:a16="http://schemas.microsoft.com/office/drawing/2014/main" id="{00000000-0008-0000-0100-00008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88" name="Shape 3">
          <a:extLst>
            <a:ext uri="{FF2B5EF4-FFF2-40B4-BE49-F238E27FC236}">
              <a16:creationId xmlns:a16="http://schemas.microsoft.com/office/drawing/2014/main" id="{00000000-0008-0000-0100-00008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89" name="Shape 4">
          <a:extLst>
            <a:ext uri="{FF2B5EF4-FFF2-40B4-BE49-F238E27FC236}">
              <a16:creationId xmlns:a16="http://schemas.microsoft.com/office/drawing/2014/main" id="{00000000-0008-0000-0100-000085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90" name="Shape 3">
          <a:extLst>
            <a:ext uri="{FF2B5EF4-FFF2-40B4-BE49-F238E27FC236}">
              <a16:creationId xmlns:a16="http://schemas.microsoft.com/office/drawing/2014/main" id="{00000000-0008-0000-0100-00008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91" name="Shape 4">
          <a:extLst>
            <a:ext uri="{FF2B5EF4-FFF2-40B4-BE49-F238E27FC236}">
              <a16:creationId xmlns:a16="http://schemas.microsoft.com/office/drawing/2014/main" id="{00000000-0008-0000-0100-00008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92" name="Shape 3">
          <a:extLst>
            <a:ext uri="{FF2B5EF4-FFF2-40B4-BE49-F238E27FC236}">
              <a16:creationId xmlns:a16="http://schemas.microsoft.com/office/drawing/2014/main" id="{00000000-0008-0000-0100-00008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93" name="Shape 4">
          <a:extLst>
            <a:ext uri="{FF2B5EF4-FFF2-40B4-BE49-F238E27FC236}">
              <a16:creationId xmlns:a16="http://schemas.microsoft.com/office/drawing/2014/main" id="{00000000-0008-0000-0100-00008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94" name="Shape 3">
          <a:extLst>
            <a:ext uri="{FF2B5EF4-FFF2-40B4-BE49-F238E27FC236}">
              <a16:creationId xmlns:a16="http://schemas.microsoft.com/office/drawing/2014/main" id="{00000000-0008-0000-0100-00008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95" name="Shape 4">
          <a:extLst>
            <a:ext uri="{FF2B5EF4-FFF2-40B4-BE49-F238E27FC236}">
              <a16:creationId xmlns:a16="http://schemas.microsoft.com/office/drawing/2014/main" id="{00000000-0008-0000-0100-00008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96" name="Shape 3">
          <a:extLst>
            <a:ext uri="{FF2B5EF4-FFF2-40B4-BE49-F238E27FC236}">
              <a16:creationId xmlns:a16="http://schemas.microsoft.com/office/drawing/2014/main" id="{00000000-0008-0000-0100-00008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97" name="Shape 4">
          <a:extLst>
            <a:ext uri="{FF2B5EF4-FFF2-40B4-BE49-F238E27FC236}">
              <a16:creationId xmlns:a16="http://schemas.microsoft.com/office/drawing/2014/main" id="{00000000-0008-0000-0100-00008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98" name="Shape 3">
          <a:extLst>
            <a:ext uri="{FF2B5EF4-FFF2-40B4-BE49-F238E27FC236}">
              <a16:creationId xmlns:a16="http://schemas.microsoft.com/office/drawing/2014/main" id="{00000000-0008-0000-0100-00008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399" name="Shape 4">
          <a:extLst>
            <a:ext uri="{FF2B5EF4-FFF2-40B4-BE49-F238E27FC236}">
              <a16:creationId xmlns:a16="http://schemas.microsoft.com/office/drawing/2014/main" id="{00000000-0008-0000-0100-00008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00" name="Shape 3">
          <a:extLst>
            <a:ext uri="{FF2B5EF4-FFF2-40B4-BE49-F238E27FC236}">
              <a16:creationId xmlns:a16="http://schemas.microsoft.com/office/drawing/2014/main" id="{00000000-0008-0000-0100-00009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01" name="Shape 4">
          <a:extLst>
            <a:ext uri="{FF2B5EF4-FFF2-40B4-BE49-F238E27FC236}">
              <a16:creationId xmlns:a16="http://schemas.microsoft.com/office/drawing/2014/main" id="{00000000-0008-0000-0100-00009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02" name="Shape 3">
          <a:extLst>
            <a:ext uri="{FF2B5EF4-FFF2-40B4-BE49-F238E27FC236}">
              <a16:creationId xmlns:a16="http://schemas.microsoft.com/office/drawing/2014/main" id="{00000000-0008-0000-0100-00009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03" name="Shape 4">
          <a:extLst>
            <a:ext uri="{FF2B5EF4-FFF2-40B4-BE49-F238E27FC236}">
              <a16:creationId xmlns:a16="http://schemas.microsoft.com/office/drawing/2014/main" id="{00000000-0008-0000-0100-00009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04" name="Shape 3">
          <a:extLst>
            <a:ext uri="{FF2B5EF4-FFF2-40B4-BE49-F238E27FC236}">
              <a16:creationId xmlns:a16="http://schemas.microsoft.com/office/drawing/2014/main" id="{00000000-0008-0000-0100-00009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05" name="Shape 4">
          <a:extLst>
            <a:ext uri="{FF2B5EF4-FFF2-40B4-BE49-F238E27FC236}">
              <a16:creationId xmlns:a16="http://schemas.microsoft.com/office/drawing/2014/main" id="{00000000-0008-0000-0100-000095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06" name="Shape 3">
          <a:extLst>
            <a:ext uri="{FF2B5EF4-FFF2-40B4-BE49-F238E27FC236}">
              <a16:creationId xmlns:a16="http://schemas.microsoft.com/office/drawing/2014/main" id="{00000000-0008-0000-0100-00009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07" name="Shape 4">
          <a:extLst>
            <a:ext uri="{FF2B5EF4-FFF2-40B4-BE49-F238E27FC236}">
              <a16:creationId xmlns:a16="http://schemas.microsoft.com/office/drawing/2014/main" id="{00000000-0008-0000-0100-00009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08" name="Shape 3">
          <a:extLst>
            <a:ext uri="{FF2B5EF4-FFF2-40B4-BE49-F238E27FC236}">
              <a16:creationId xmlns:a16="http://schemas.microsoft.com/office/drawing/2014/main" id="{00000000-0008-0000-0100-00009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09" name="Shape 4">
          <a:extLst>
            <a:ext uri="{FF2B5EF4-FFF2-40B4-BE49-F238E27FC236}">
              <a16:creationId xmlns:a16="http://schemas.microsoft.com/office/drawing/2014/main" id="{00000000-0008-0000-0100-00009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10" name="Shape 3">
          <a:extLst>
            <a:ext uri="{FF2B5EF4-FFF2-40B4-BE49-F238E27FC236}">
              <a16:creationId xmlns:a16="http://schemas.microsoft.com/office/drawing/2014/main" id="{00000000-0008-0000-0100-00009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11" name="Shape 4">
          <a:extLst>
            <a:ext uri="{FF2B5EF4-FFF2-40B4-BE49-F238E27FC236}">
              <a16:creationId xmlns:a16="http://schemas.microsoft.com/office/drawing/2014/main" id="{00000000-0008-0000-0100-00009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12" name="Shape 3">
          <a:extLst>
            <a:ext uri="{FF2B5EF4-FFF2-40B4-BE49-F238E27FC236}">
              <a16:creationId xmlns:a16="http://schemas.microsoft.com/office/drawing/2014/main" id="{00000000-0008-0000-0100-00009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13" name="Shape 4">
          <a:extLst>
            <a:ext uri="{FF2B5EF4-FFF2-40B4-BE49-F238E27FC236}">
              <a16:creationId xmlns:a16="http://schemas.microsoft.com/office/drawing/2014/main" id="{00000000-0008-0000-0100-00009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14" name="Shape 3">
          <a:extLst>
            <a:ext uri="{FF2B5EF4-FFF2-40B4-BE49-F238E27FC236}">
              <a16:creationId xmlns:a16="http://schemas.microsoft.com/office/drawing/2014/main" id="{00000000-0008-0000-0100-00009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15" name="Shape 4">
          <a:extLst>
            <a:ext uri="{FF2B5EF4-FFF2-40B4-BE49-F238E27FC236}">
              <a16:creationId xmlns:a16="http://schemas.microsoft.com/office/drawing/2014/main" id="{00000000-0008-0000-0100-00009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16" name="Shape 3">
          <a:extLst>
            <a:ext uri="{FF2B5EF4-FFF2-40B4-BE49-F238E27FC236}">
              <a16:creationId xmlns:a16="http://schemas.microsoft.com/office/drawing/2014/main" id="{00000000-0008-0000-0100-0000A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17" name="Shape 4">
          <a:extLst>
            <a:ext uri="{FF2B5EF4-FFF2-40B4-BE49-F238E27FC236}">
              <a16:creationId xmlns:a16="http://schemas.microsoft.com/office/drawing/2014/main" id="{00000000-0008-0000-0100-0000A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18" name="Shape 3">
          <a:extLst>
            <a:ext uri="{FF2B5EF4-FFF2-40B4-BE49-F238E27FC236}">
              <a16:creationId xmlns:a16="http://schemas.microsoft.com/office/drawing/2014/main" id="{00000000-0008-0000-0100-0000A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19" name="Shape 4">
          <a:extLst>
            <a:ext uri="{FF2B5EF4-FFF2-40B4-BE49-F238E27FC236}">
              <a16:creationId xmlns:a16="http://schemas.microsoft.com/office/drawing/2014/main" id="{00000000-0008-0000-0100-0000A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20" name="Shape 3">
          <a:extLst>
            <a:ext uri="{FF2B5EF4-FFF2-40B4-BE49-F238E27FC236}">
              <a16:creationId xmlns:a16="http://schemas.microsoft.com/office/drawing/2014/main" id="{00000000-0008-0000-0100-0000A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21" name="Shape 4">
          <a:extLst>
            <a:ext uri="{FF2B5EF4-FFF2-40B4-BE49-F238E27FC236}">
              <a16:creationId xmlns:a16="http://schemas.microsoft.com/office/drawing/2014/main" id="{00000000-0008-0000-0100-0000A5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22" name="Shape 3">
          <a:extLst>
            <a:ext uri="{FF2B5EF4-FFF2-40B4-BE49-F238E27FC236}">
              <a16:creationId xmlns:a16="http://schemas.microsoft.com/office/drawing/2014/main" id="{00000000-0008-0000-0100-0000A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23" name="Shape 4">
          <a:extLst>
            <a:ext uri="{FF2B5EF4-FFF2-40B4-BE49-F238E27FC236}">
              <a16:creationId xmlns:a16="http://schemas.microsoft.com/office/drawing/2014/main" id="{00000000-0008-0000-0100-0000A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24" name="Shape 3">
          <a:extLst>
            <a:ext uri="{FF2B5EF4-FFF2-40B4-BE49-F238E27FC236}">
              <a16:creationId xmlns:a16="http://schemas.microsoft.com/office/drawing/2014/main" id="{00000000-0008-0000-0100-0000A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25" name="Shape 4">
          <a:extLst>
            <a:ext uri="{FF2B5EF4-FFF2-40B4-BE49-F238E27FC236}">
              <a16:creationId xmlns:a16="http://schemas.microsoft.com/office/drawing/2014/main" id="{00000000-0008-0000-0100-0000A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26" name="Shape 3">
          <a:extLst>
            <a:ext uri="{FF2B5EF4-FFF2-40B4-BE49-F238E27FC236}">
              <a16:creationId xmlns:a16="http://schemas.microsoft.com/office/drawing/2014/main" id="{00000000-0008-0000-0100-0000A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27" name="Shape 4">
          <a:extLst>
            <a:ext uri="{FF2B5EF4-FFF2-40B4-BE49-F238E27FC236}">
              <a16:creationId xmlns:a16="http://schemas.microsoft.com/office/drawing/2014/main" id="{00000000-0008-0000-0100-0000A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28" name="Shape 3">
          <a:extLst>
            <a:ext uri="{FF2B5EF4-FFF2-40B4-BE49-F238E27FC236}">
              <a16:creationId xmlns:a16="http://schemas.microsoft.com/office/drawing/2014/main" id="{00000000-0008-0000-0100-0000A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29" name="Shape 4">
          <a:extLst>
            <a:ext uri="{FF2B5EF4-FFF2-40B4-BE49-F238E27FC236}">
              <a16:creationId xmlns:a16="http://schemas.microsoft.com/office/drawing/2014/main" id="{00000000-0008-0000-0100-0000A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30" name="Shape 3">
          <a:extLst>
            <a:ext uri="{FF2B5EF4-FFF2-40B4-BE49-F238E27FC236}">
              <a16:creationId xmlns:a16="http://schemas.microsoft.com/office/drawing/2014/main" id="{00000000-0008-0000-0100-0000A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31" name="Shape 4">
          <a:extLst>
            <a:ext uri="{FF2B5EF4-FFF2-40B4-BE49-F238E27FC236}">
              <a16:creationId xmlns:a16="http://schemas.microsoft.com/office/drawing/2014/main" id="{00000000-0008-0000-0100-0000A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32" name="Shape 3">
          <a:extLst>
            <a:ext uri="{FF2B5EF4-FFF2-40B4-BE49-F238E27FC236}">
              <a16:creationId xmlns:a16="http://schemas.microsoft.com/office/drawing/2014/main" id="{00000000-0008-0000-0100-0000B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33" name="Shape 4">
          <a:extLst>
            <a:ext uri="{FF2B5EF4-FFF2-40B4-BE49-F238E27FC236}">
              <a16:creationId xmlns:a16="http://schemas.microsoft.com/office/drawing/2014/main" id="{00000000-0008-0000-0100-0000B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34" name="Shape 3">
          <a:extLst>
            <a:ext uri="{FF2B5EF4-FFF2-40B4-BE49-F238E27FC236}">
              <a16:creationId xmlns:a16="http://schemas.microsoft.com/office/drawing/2014/main" id="{00000000-0008-0000-0100-0000B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35" name="Shape 4">
          <a:extLst>
            <a:ext uri="{FF2B5EF4-FFF2-40B4-BE49-F238E27FC236}">
              <a16:creationId xmlns:a16="http://schemas.microsoft.com/office/drawing/2014/main" id="{00000000-0008-0000-0100-0000B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36" name="Shape 3">
          <a:extLst>
            <a:ext uri="{FF2B5EF4-FFF2-40B4-BE49-F238E27FC236}">
              <a16:creationId xmlns:a16="http://schemas.microsoft.com/office/drawing/2014/main" id="{00000000-0008-0000-0100-0000B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437" name="Shape 4">
          <a:extLst>
            <a:ext uri="{FF2B5EF4-FFF2-40B4-BE49-F238E27FC236}">
              <a16:creationId xmlns:a16="http://schemas.microsoft.com/office/drawing/2014/main" id="{00000000-0008-0000-0100-0000B5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54" name="Shape 3">
          <a:extLst>
            <a:ext uri="{FF2B5EF4-FFF2-40B4-BE49-F238E27FC236}">
              <a16:creationId xmlns:a16="http://schemas.microsoft.com/office/drawing/2014/main" id="{00000000-0008-0000-0100-0000C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55" name="Shape 4">
          <a:extLst>
            <a:ext uri="{FF2B5EF4-FFF2-40B4-BE49-F238E27FC236}">
              <a16:creationId xmlns:a16="http://schemas.microsoft.com/office/drawing/2014/main" id="{00000000-0008-0000-0100-0000C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56" name="Shape 3">
          <a:extLst>
            <a:ext uri="{FF2B5EF4-FFF2-40B4-BE49-F238E27FC236}">
              <a16:creationId xmlns:a16="http://schemas.microsoft.com/office/drawing/2014/main" id="{00000000-0008-0000-0100-0000C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57" name="Shape 4">
          <a:extLst>
            <a:ext uri="{FF2B5EF4-FFF2-40B4-BE49-F238E27FC236}">
              <a16:creationId xmlns:a16="http://schemas.microsoft.com/office/drawing/2014/main" id="{00000000-0008-0000-0100-0000C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58" name="Shape 3">
          <a:extLst>
            <a:ext uri="{FF2B5EF4-FFF2-40B4-BE49-F238E27FC236}">
              <a16:creationId xmlns:a16="http://schemas.microsoft.com/office/drawing/2014/main" id="{00000000-0008-0000-0100-0000C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59" name="Shape 4">
          <a:extLst>
            <a:ext uri="{FF2B5EF4-FFF2-40B4-BE49-F238E27FC236}">
              <a16:creationId xmlns:a16="http://schemas.microsoft.com/office/drawing/2014/main" id="{00000000-0008-0000-0100-0000C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60" name="Shape 3">
          <a:extLst>
            <a:ext uri="{FF2B5EF4-FFF2-40B4-BE49-F238E27FC236}">
              <a16:creationId xmlns:a16="http://schemas.microsoft.com/office/drawing/2014/main" id="{00000000-0008-0000-0100-0000C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61" name="Shape 4">
          <a:extLst>
            <a:ext uri="{FF2B5EF4-FFF2-40B4-BE49-F238E27FC236}">
              <a16:creationId xmlns:a16="http://schemas.microsoft.com/office/drawing/2014/main" id="{00000000-0008-0000-0100-0000C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62" name="Shape 3">
          <a:extLst>
            <a:ext uri="{FF2B5EF4-FFF2-40B4-BE49-F238E27FC236}">
              <a16:creationId xmlns:a16="http://schemas.microsoft.com/office/drawing/2014/main" id="{00000000-0008-0000-0100-0000C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63" name="Shape 4">
          <a:extLst>
            <a:ext uri="{FF2B5EF4-FFF2-40B4-BE49-F238E27FC236}">
              <a16:creationId xmlns:a16="http://schemas.microsoft.com/office/drawing/2014/main" id="{00000000-0008-0000-0100-0000C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64" name="Shape 3">
          <a:extLst>
            <a:ext uri="{FF2B5EF4-FFF2-40B4-BE49-F238E27FC236}">
              <a16:creationId xmlns:a16="http://schemas.microsoft.com/office/drawing/2014/main" id="{00000000-0008-0000-0100-0000D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65" name="Shape 4">
          <a:extLst>
            <a:ext uri="{FF2B5EF4-FFF2-40B4-BE49-F238E27FC236}">
              <a16:creationId xmlns:a16="http://schemas.microsoft.com/office/drawing/2014/main" id="{00000000-0008-0000-0100-0000D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66" name="Shape 3">
          <a:extLst>
            <a:ext uri="{FF2B5EF4-FFF2-40B4-BE49-F238E27FC236}">
              <a16:creationId xmlns:a16="http://schemas.microsoft.com/office/drawing/2014/main" id="{00000000-0008-0000-0100-0000D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67" name="Shape 4">
          <a:extLst>
            <a:ext uri="{FF2B5EF4-FFF2-40B4-BE49-F238E27FC236}">
              <a16:creationId xmlns:a16="http://schemas.microsoft.com/office/drawing/2014/main" id="{00000000-0008-0000-0100-0000D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68" name="Shape 3">
          <a:extLst>
            <a:ext uri="{FF2B5EF4-FFF2-40B4-BE49-F238E27FC236}">
              <a16:creationId xmlns:a16="http://schemas.microsoft.com/office/drawing/2014/main" id="{00000000-0008-0000-0100-0000D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469" name="Shape 4">
          <a:extLst>
            <a:ext uri="{FF2B5EF4-FFF2-40B4-BE49-F238E27FC236}">
              <a16:creationId xmlns:a16="http://schemas.microsoft.com/office/drawing/2014/main" id="{00000000-0008-0000-0100-0000D5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70" name="Shape 3">
          <a:extLst>
            <a:ext uri="{FF2B5EF4-FFF2-40B4-BE49-F238E27FC236}">
              <a16:creationId xmlns:a16="http://schemas.microsoft.com/office/drawing/2014/main" id="{00000000-0008-0000-0100-0000D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71" name="Shape 4">
          <a:extLst>
            <a:ext uri="{FF2B5EF4-FFF2-40B4-BE49-F238E27FC236}">
              <a16:creationId xmlns:a16="http://schemas.microsoft.com/office/drawing/2014/main" id="{00000000-0008-0000-0100-0000D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72" name="Shape 3">
          <a:extLst>
            <a:ext uri="{FF2B5EF4-FFF2-40B4-BE49-F238E27FC236}">
              <a16:creationId xmlns:a16="http://schemas.microsoft.com/office/drawing/2014/main" id="{00000000-0008-0000-0100-0000D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73" name="Shape 4">
          <a:extLst>
            <a:ext uri="{FF2B5EF4-FFF2-40B4-BE49-F238E27FC236}">
              <a16:creationId xmlns:a16="http://schemas.microsoft.com/office/drawing/2014/main" id="{00000000-0008-0000-0100-0000D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74" name="Shape 3">
          <a:extLst>
            <a:ext uri="{FF2B5EF4-FFF2-40B4-BE49-F238E27FC236}">
              <a16:creationId xmlns:a16="http://schemas.microsoft.com/office/drawing/2014/main" id="{00000000-0008-0000-0100-0000D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75" name="Shape 4">
          <a:extLst>
            <a:ext uri="{FF2B5EF4-FFF2-40B4-BE49-F238E27FC236}">
              <a16:creationId xmlns:a16="http://schemas.microsoft.com/office/drawing/2014/main" id="{00000000-0008-0000-0100-0000D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76" name="Shape 3">
          <a:extLst>
            <a:ext uri="{FF2B5EF4-FFF2-40B4-BE49-F238E27FC236}">
              <a16:creationId xmlns:a16="http://schemas.microsoft.com/office/drawing/2014/main" id="{00000000-0008-0000-0100-0000D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77" name="Shape 4">
          <a:extLst>
            <a:ext uri="{FF2B5EF4-FFF2-40B4-BE49-F238E27FC236}">
              <a16:creationId xmlns:a16="http://schemas.microsoft.com/office/drawing/2014/main" id="{00000000-0008-0000-0100-0000D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78" name="Shape 3">
          <a:extLst>
            <a:ext uri="{FF2B5EF4-FFF2-40B4-BE49-F238E27FC236}">
              <a16:creationId xmlns:a16="http://schemas.microsoft.com/office/drawing/2014/main" id="{00000000-0008-0000-0100-0000D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79" name="Shape 4">
          <a:extLst>
            <a:ext uri="{FF2B5EF4-FFF2-40B4-BE49-F238E27FC236}">
              <a16:creationId xmlns:a16="http://schemas.microsoft.com/office/drawing/2014/main" id="{00000000-0008-0000-0100-0000D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80" name="Shape 3">
          <a:extLst>
            <a:ext uri="{FF2B5EF4-FFF2-40B4-BE49-F238E27FC236}">
              <a16:creationId xmlns:a16="http://schemas.microsoft.com/office/drawing/2014/main" id="{00000000-0008-0000-0100-0000E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81" name="Shape 4">
          <a:extLst>
            <a:ext uri="{FF2B5EF4-FFF2-40B4-BE49-F238E27FC236}">
              <a16:creationId xmlns:a16="http://schemas.microsoft.com/office/drawing/2014/main" id="{00000000-0008-0000-0100-0000E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82" name="Shape 3">
          <a:extLst>
            <a:ext uri="{FF2B5EF4-FFF2-40B4-BE49-F238E27FC236}">
              <a16:creationId xmlns:a16="http://schemas.microsoft.com/office/drawing/2014/main" id="{00000000-0008-0000-0100-0000E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83" name="Shape 4">
          <a:extLst>
            <a:ext uri="{FF2B5EF4-FFF2-40B4-BE49-F238E27FC236}">
              <a16:creationId xmlns:a16="http://schemas.microsoft.com/office/drawing/2014/main" id="{00000000-0008-0000-0100-0000E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84" name="Shape 3">
          <a:extLst>
            <a:ext uri="{FF2B5EF4-FFF2-40B4-BE49-F238E27FC236}">
              <a16:creationId xmlns:a16="http://schemas.microsoft.com/office/drawing/2014/main" id="{00000000-0008-0000-0100-0000E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485" name="Shape 4">
          <a:extLst>
            <a:ext uri="{FF2B5EF4-FFF2-40B4-BE49-F238E27FC236}">
              <a16:creationId xmlns:a16="http://schemas.microsoft.com/office/drawing/2014/main" id="{00000000-0008-0000-0100-0000E5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86" name="Shape 3">
          <a:extLst>
            <a:ext uri="{FF2B5EF4-FFF2-40B4-BE49-F238E27FC236}">
              <a16:creationId xmlns:a16="http://schemas.microsoft.com/office/drawing/2014/main" id="{00000000-0008-0000-0100-0000E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87" name="Shape 4">
          <a:extLst>
            <a:ext uri="{FF2B5EF4-FFF2-40B4-BE49-F238E27FC236}">
              <a16:creationId xmlns:a16="http://schemas.microsoft.com/office/drawing/2014/main" id="{00000000-0008-0000-0100-0000E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88" name="Shape 3">
          <a:extLst>
            <a:ext uri="{FF2B5EF4-FFF2-40B4-BE49-F238E27FC236}">
              <a16:creationId xmlns:a16="http://schemas.microsoft.com/office/drawing/2014/main" id="{00000000-0008-0000-0100-0000E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89" name="Shape 4">
          <a:extLst>
            <a:ext uri="{FF2B5EF4-FFF2-40B4-BE49-F238E27FC236}">
              <a16:creationId xmlns:a16="http://schemas.microsoft.com/office/drawing/2014/main" id="{00000000-0008-0000-0100-0000E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90" name="Shape 3">
          <a:extLst>
            <a:ext uri="{FF2B5EF4-FFF2-40B4-BE49-F238E27FC236}">
              <a16:creationId xmlns:a16="http://schemas.microsoft.com/office/drawing/2014/main" id="{00000000-0008-0000-0100-0000E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91" name="Shape 4">
          <a:extLst>
            <a:ext uri="{FF2B5EF4-FFF2-40B4-BE49-F238E27FC236}">
              <a16:creationId xmlns:a16="http://schemas.microsoft.com/office/drawing/2014/main" id="{00000000-0008-0000-0100-0000E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92" name="Shape 3">
          <a:extLst>
            <a:ext uri="{FF2B5EF4-FFF2-40B4-BE49-F238E27FC236}">
              <a16:creationId xmlns:a16="http://schemas.microsoft.com/office/drawing/2014/main" id="{00000000-0008-0000-0100-0000E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93" name="Shape 4">
          <a:extLst>
            <a:ext uri="{FF2B5EF4-FFF2-40B4-BE49-F238E27FC236}">
              <a16:creationId xmlns:a16="http://schemas.microsoft.com/office/drawing/2014/main" id="{00000000-0008-0000-0100-0000E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94" name="Shape 3">
          <a:extLst>
            <a:ext uri="{FF2B5EF4-FFF2-40B4-BE49-F238E27FC236}">
              <a16:creationId xmlns:a16="http://schemas.microsoft.com/office/drawing/2014/main" id="{00000000-0008-0000-0100-0000E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95" name="Shape 4">
          <a:extLst>
            <a:ext uri="{FF2B5EF4-FFF2-40B4-BE49-F238E27FC236}">
              <a16:creationId xmlns:a16="http://schemas.microsoft.com/office/drawing/2014/main" id="{00000000-0008-0000-0100-0000E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96" name="Shape 3">
          <a:extLst>
            <a:ext uri="{FF2B5EF4-FFF2-40B4-BE49-F238E27FC236}">
              <a16:creationId xmlns:a16="http://schemas.microsoft.com/office/drawing/2014/main" id="{00000000-0008-0000-0100-0000F0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97" name="Shape 4">
          <a:extLst>
            <a:ext uri="{FF2B5EF4-FFF2-40B4-BE49-F238E27FC236}">
              <a16:creationId xmlns:a16="http://schemas.microsoft.com/office/drawing/2014/main" id="{00000000-0008-0000-0100-0000F1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98" name="Shape 3">
          <a:extLst>
            <a:ext uri="{FF2B5EF4-FFF2-40B4-BE49-F238E27FC236}">
              <a16:creationId xmlns:a16="http://schemas.microsoft.com/office/drawing/2014/main" id="{00000000-0008-0000-0100-0000F2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499" name="Shape 4">
          <a:extLst>
            <a:ext uri="{FF2B5EF4-FFF2-40B4-BE49-F238E27FC236}">
              <a16:creationId xmlns:a16="http://schemas.microsoft.com/office/drawing/2014/main" id="{00000000-0008-0000-0100-0000F3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500" name="Shape 3">
          <a:extLst>
            <a:ext uri="{FF2B5EF4-FFF2-40B4-BE49-F238E27FC236}">
              <a16:creationId xmlns:a16="http://schemas.microsoft.com/office/drawing/2014/main" id="{00000000-0008-0000-0100-0000F4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501" name="Shape 4">
          <a:extLst>
            <a:ext uri="{FF2B5EF4-FFF2-40B4-BE49-F238E27FC236}">
              <a16:creationId xmlns:a16="http://schemas.microsoft.com/office/drawing/2014/main" id="{00000000-0008-0000-0100-0000F5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02" name="Shape 3">
          <a:extLst>
            <a:ext uri="{FF2B5EF4-FFF2-40B4-BE49-F238E27FC236}">
              <a16:creationId xmlns:a16="http://schemas.microsoft.com/office/drawing/2014/main" id="{00000000-0008-0000-0100-0000F6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03" name="Shape 4">
          <a:extLst>
            <a:ext uri="{FF2B5EF4-FFF2-40B4-BE49-F238E27FC236}">
              <a16:creationId xmlns:a16="http://schemas.microsoft.com/office/drawing/2014/main" id="{00000000-0008-0000-0100-0000F7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04" name="Shape 3">
          <a:extLst>
            <a:ext uri="{FF2B5EF4-FFF2-40B4-BE49-F238E27FC236}">
              <a16:creationId xmlns:a16="http://schemas.microsoft.com/office/drawing/2014/main" id="{00000000-0008-0000-0100-0000F8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05" name="Shape 4">
          <a:extLst>
            <a:ext uri="{FF2B5EF4-FFF2-40B4-BE49-F238E27FC236}">
              <a16:creationId xmlns:a16="http://schemas.microsoft.com/office/drawing/2014/main" id="{00000000-0008-0000-0100-0000F9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06" name="Shape 3">
          <a:extLst>
            <a:ext uri="{FF2B5EF4-FFF2-40B4-BE49-F238E27FC236}">
              <a16:creationId xmlns:a16="http://schemas.microsoft.com/office/drawing/2014/main" id="{00000000-0008-0000-0100-0000FA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07" name="Shape 4">
          <a:extLst>
            <a:ext uri="{FF2B5EF4-FFF2-40B4-BE49-F238E27FC236}">
              <a16:creationId xmlns:a16="http://schemas.microsoft.com/office/drawing/2014/main" id="{00000000-0008-0000-0100-0000FB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08" name="Shape 3">
          <a:extLst>
            <a:ext uri="{FF2B5EF4-FFF2-40B4-BE49-F238E27FC236}">
              <a16:creationId xmlns:a16="http://schemas.microsoft.com/office/drawing/2014/main" id="{00000000-0008-0000-0100-0000FC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09" name="Shape 4">
          <a:extLst>
            <a:ext uri="{FF2B5EF4-FFF2-40B4-BE49-F238E27FC236}">
              <a16:creationId xmlns:a16="http://schemas.microsoft.com/office/drawing/2014/main" id="{00000000-0008-0000-0100-0000FD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10" name="Shape 3">
          <a:extLst>
            <a:ext uri="{FF2B5EF4-FFF2-40B4-BE49-F238E27FC236}">
              <a16:creationId xmlns:a16="http://schemas.microsoft.com/office/drawing/2014/main" id="{00000000-0008-0000-0100-0000FE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11" name="Shape 4">
          <a:extLst>
            <a:ext uri="{FF2B5EF4-FFF2-40B4-BE49-F238E27FC236}">
              <a16:creationId xmlns:a16="http://schemas.microsoft.com/office/drawing/2014/main" id="{00000000-0008-0000-0100-0000FF01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12" name="Shape 3">
          <a:extLst>
            <a:ext uri="{FF2B5EF4-FFF2-40B4-BE49-F238E27FC236}">
              <a16:creationId xmlns:a16="http://schemas.microsoft.com/office/drawing/2014/main" id="{00000000-0008-0000-0100-00000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13" name="Shape 4">
          <a:extLst>
            <a:ext uri="{FF2B5EF4-FFF2-40B4-BE49-F238E27FC236}">
              <a16:creationId xmlns:a16="http://schemas.microsoft.com/office/drawing/2014/main" id="{00000000-0008-0000-0100-00000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14" name="Shape 3">
          <a:extLst>
            <a:ext uri="{FF2B5EF4-FFF2-40B4-BE49-F238E27FC236}">
              <a16:creationId xmlns:a16="http://schemas.microsoft.com/office/drawing/2014/main" id="{00000000-0008-0000-0100-00000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15" name="Shape 4">
          <a:extLst>
            <a:ext uri="{FF2B5EF4-FFF2-40B4-BE49-F238E27FC236}">
              <a16:creationId xmlns:a16="http://schemas.microsoft.com/office/drawing/2014/main" id="{00000000-0008-0000-0100-00000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16" name="Shape 3">
          <a:extLst>
            <a:ext uri="{FF2B5EF4-FFF2-40B4-BE49-F238E27FC236}">
              <a16:creationId xmlns:a16="http://schemas.microsoft.com/office/drawing/2014/main" id="{00000000-0008-0000-0100-00000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517" name="Shape 4">
          <a:extLst>
            <a:ext uri="{FF2B5EF4-FFF2-40B4-BE49-F238E27FC236}">
              <a16:creationId xmlns:a16="http://schemas.microsoft.com/office/drawing/2014/main" id="{00000000-0008-0000-0100-00000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518" name="Shape 3">
          <a:extLst>
            <a:ext uri="{FF2B5EF4-FFF2-40B4-BE49-F238E27FC236}">
              <a16:creationId xmlns:a16="http://schemas.microsoft.com/office/drawing/2014/main" id="{00000000-0008-0000-0100-00000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519" name="Shape 4">
          <a:extLst>
            <a:ext uri="{FF2B5EF4-FFF2-40B4-BE49-F238E27FC236}">
              <a16:creationId xmlns:a16="http://schemas.microsoft.com/office/drawing/2014/main" id="{00000000-0008-0000-0100-00000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520" name="Shape 3">
          <a:extLst>
            <a:ext uri="{FF2B5EF4-FFF2-40B4-BE49-F238E27FC236}">
              <a16:creationId xmlns:a16="http://schemas.microsoft.com/office/drawing/2014/main" id="{00000000-0008-0000-0100-00000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521" name="Shape 4">
          <a:extLst>
            <a:ext uri="{FF2B5EF4-FFF2-40B4-BE49-F238E27FC236}">
              <a16:creationId xmlns:a16="http://schemas.microsoft.com/office/drawing/2014/main" id="{00000000-0008-0000-0100-00000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522" name="Shape 3">
          <a:extLst>
            <a:ext uri="{FF2B5EF4-FFF2-40B4-BE49-F238E27FC236}">
              <a16:creationId xmlns:a16="http://schemas.microsoft.com/office/drawing/2014/main" id="{00000000-0008-0000-0100-00000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523" name="Shape 4">
          <a:extLst>
            <a:ext uri="{FF2B5EF4-FFF2-40B4-BE49-F238E27FC236}">
              <a16:creationId xmlns:a16="http://schemas.microsoft.com/office/drawing/2014/main" id="{00000000-0008-0000-0100-00000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524" name="Shape 3">
          <a:extLst>
            <a:ext uri="{FF2B5EF4-FFF2-40B4-BE49-F238E27FC236}">
              <a16:creationId xmlns:a16="http://schemas.microsoft.com/office/drawing/2014/main" id="{00000000-0008-0000-0100-00000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525" name="Shape 4">
          <a:extLst>
            <a:ext uri="{FF2B5EF4-FFF2-40B4-BE49-F238E27FC236}">
              <a16:creationId xmlns:a16="http://schemas.microsoft.com/office/drawing/2014/main" id="{00000000-0008-0000-0100-00000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526" name="Shape 3">
          <a:extLst>
            <a:ext uri="{FF2B5EF4-FFF2-40B4-BE49-F238E27FC236}">
              <a16:creationId xmlns:a16="http://schemas.microsoft.com/office/drawing/2014/main" id="{00000000-0008-0000-0100-00000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527" name="Shape 4">
          <a:extLst>
            <a:ext uri="{FF2B5EF4-FFF2-40B4-BE49-F238E27FC236}">
              <a16:creationId xmlns:a16="http://schemas.microsoft.com/office/drawing/2014/main" id="{00000000-0008-0000-0100-00000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528" name="Shape 3">
          <a:extLst>
            <a:ext uri="{FF2B5EF4-FFF2-40B4-BE49-F238E27FC236}">
              <a16:creationId xmlns:a16="http://schemas.microsoft.com/office/drawing/2014/main" id="{00000000-0008-0000-0100-00001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529" name="Shape 4">
          <a:extLst>
            <a:ext uri="{FF2B5EF4-FFF2-40B4-BE49-F238E27FC236}">
              <a16:creationId xmlns:a16="http://schemas.microsoft.com/office/drawing/2014/main" id="{00000000-0008-0000-0100-00001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530" name="Shape 3">
          <a:extLst>
            <a:ext uri="{FF2B5EF4-FFF2-40B4-BE49-F238E27FC236}">
              <a16:creationId xmlns:a16="http://schemas.microsoft.com/office/drawing/2014/main" id="{00000000-0008-0000-0100-00001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531" name="Shape 4">
          <a:extLst>
            <a:ext uri="{FF2B5EF4-FFF2-40B4-BE49-F238E27FC236}">
              <a16:creationId xmlns:a16="http://schemas.microsoft.com/office/drawing/2014/main" id="{00000000-0008-0000-0100-00001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532" name="Shape 3">
          <a:extLst>
            <a:ext uri="{FF2B5EF4-FFF2-40B4-BE49-F238E27FC236}">
              <a16:creationId xmlns:a16="http://schemas.microsoft.com/office/drawing/2014/main" id="{00000000-0008-0000-0100-00001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533" name="Shape 4">
          <a:extLst>
            <a:ext uri="{FF2B5EF4-FFF2-40B4-BE49-F238E27FC236}">
              <a16:creationId xmlns:a16="http://schemas.microsoft.com/office/drawing/2014/main" id="{00000000-0008-0000-0100-00001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34" name="Shape 3">
          <a:extLst>
            <a:ext uri="{FF2B5EF4-FFF2-40B4-BE49-F238E27FC236}">
              <a16:creationId xmlns:a16="http://schemas.microsoft.com/office/drawing/2014/main" id="{00000000-0008-0000-0100-00001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35" name="Shape 4">
          <a:extLst>
            <a:ext uri="{FF2B5EF4-FFF2-40B4-BE49-F238E27FC236}">
              <a16:creationId xmlns:a16="http://schemas.microsoft.com/office/drawing/2014/main" id="{00000000-0008-0000-0100-00001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36" name="Shape 3">
          <a:extLst>
            <a:ext uri="{FF2B5EF4-FFF2-40B4-BE49-F238E27FC236}">
              <a16:creationId xmlns:a16="http://schemas.microsoft.com/office/drawing/2014/main" id="{00000000-0008-0000-0100-00001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37" name="Shape 4">
          <a:extLst>
            <a:ext uri="{FF2B5EF4-FFF2-40B4-BE49-F238E27FC236}">
              <a16:creationId xmlns:a16="http://schemas.microsoft.com/office/drawing/2014/main" id="{00000000-0008-0000-0100-00001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38" name="Shape 3">
          <a:extLst>
            <a:ext uri="{FF2B5EF4-FFF2-40B4-BE49-F238E27FC236}">
              <a16:creationId xmlns:a16="http://schemas.microsoft.com/office/drawing/2014/main" id="{00000000-0008-0000-0100-00001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39" name="Shape 4">
          <a:extLst>
            <a:ext uri="{FF2B5EF4-FFF2-40B4-BE49-F238E27FC236}">
              <a16:creationId xmlns:a16="http://schemas.microsoft.com/office/drawing/2014/main" id="{00000000-0008-0000-0100-00001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40" name="Shape 3">
          <a:extLst>
            <a:ext uri="{FF2B5EF4-FFF2-40B4-BE49-F238E27FC236}">
              <a16:creationId xmlns:a16="http://schemas.microsoft.com/office/drawing/2014/main" id="{00000000-0008-0000-0100-00001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41" name="Shape 4">
          <a:extLst>
            <a:ext uri="{FF2B5EF4-FFF2-40B4-BE49-F238E27FC236}">
              <a16:creationId xmlns:a16="http://schemas.microsoft.com/office/drawing/2014/main" id="{00000000-0008-0000-0100-00001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42" name="Shape 3">
          <a:extLst>
            <a:ext uri="{FF2B5EF4-FFF2-40B4-BE49-F238E27FC236}">
              <a16:creationId xmlns:a16="http://schemas.microsoft.com/office/drawing/2014/main" id="{00000000-0008-0000-0100-00001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43" name="Shape 4">
          <a:extLst>
            <a:ext uri="{FF2B5EF4-FFF2-40B4-BE49-F238E27FC236}">
              <a16:creationId xmlns:a16="http://schemas.microsoft.com/office/drawing/2014/main" id="{00000000-0008-0000-0100-00001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44" name="Shape 3">
          <a:extLst>
            <a:ext uri="{FF2B5EF4-FFF2-40B4-BE49-F238E27FC236}">
              <a16:creationId xmlns:a16="http://schemas.microsoft.com/office/drawing/2014/main" id="{00000000-0008-0000-0100-00002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45" name="Shape 4">
          <a:extLst>
            <a:ext uri="{FF2B5EF4-FFF2-40B4-BE49-F238E27FC236}">
              <a16:creationId xmlns:a16="http://schemas.microsoft.com/office/drawing/2014/main" id="{00000000-0008-0000-0100-00002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46" name="Shape 3">
          <a:extLst>
            <a:ext uri="{FF2B5EF4-FFF2-40B4-BE49-F238E27FC236}">
              <a16:creationId xmlns:a16="http://schemas.microsoft.com/office/drawing/2014/main" id="{00000000-0008-0000-0100-00002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47" name="Shape 4">
          <a:extLst>
            <a:ext uri="{FF2B5EF4-FFF2-40B4-BE49-F238E27FC236}">
              <a16:creationId xmlns:a16="http://schemas.microsoft.com/office/drawing/2014/main" id="{00000000-0008-0000-0100-00002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48" name="Shape 3">
          <a:extLst>
            <a:ext uri="{FF2B5EF4-FFF2-40B4-BE49-F238E27FC236}">
              <a16:creationId xmlns:a16="http://schemas.microsoft.com/office/drawing/2014/main" id="{00000000-0008-0000-0100-00002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49" name="Shape 4">
          <a:extLst>
            <a:ext uri="{FF2B5EF4-FFF2-40B4-BE49-F238E27FC236}">
              <a16:creationId xmlns:a16="http://schemas.microsoft.com/office/drawing/2014/main" id="{00000000-0008-0000-0100-00002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50" name="Shape 3">
          <a:extLst>
            <a:ext uri="{FF2B5EF4-FFF2-40B4-BE49-F238E27FC236}">
              <a16:creationId xmlns:a16="http://schemas.microsoft.com/office/drawing/2014/main" id="{00000000-0008-0000-0100-00002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51" name="Shape 4">
          <a:extLst>
            <a:ext uri="{FF2B5EF4-FFF2-40B4-BE49-F238E27FC236}">
              <a16:creationId xmlns:a16="http://schemas.microsoft.com/office/drawing/2014/main" id="{00000000-0008-0000-0100-00002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52" name="Shape 3">
          <a:extLst>
            <a:ext uri="{FF2B5EF4-FFF2-40B4-BE49-F238E27FC236}">
              <a16:creationId xmlns:a16="http://schemas.microsoft.com/office/drawing/2014/main" id="{00000000-0008-0000-0100-00002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53" name="Shape 4">
          <a:extLst>
            <a:ext uri="{FF2B5EF4-FFF2-40B4-BE49-F238E27FC236}">
              <a16:creationId xmlns:a16="http://schemas.microsoft.com/office/drawing/2014/main" id="{00000000-0008-0000-0100-00002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54" name="Shape 3">
          <a:extLst>
            <a:ext uri="{FF2B5EF4-FFF2-40B4-BE49-F238E27FC236}">
              <a16:creationId xmlns:a16="http://schemas.microsoft.com/office/drawing/2014/main" id="{00000000-0008-0000-0100-00002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55" name="Shape 4">
          <a:extLst>
            <a:ext uri="{FF2B5EF4-FFF2-40B4-BE49-F238E27FC236}">
              <a16:creationId xmlns:a16="http://schemas.microsoft.com/office/drawing/2014/main" id="{00000000-0008-0000-0100-00002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56" name="Shape 3">
          <a:extLst>
            <a:ext uri="{FF2B5EF4-FFF2-40B4-BE49-F238E27FC236}">
              <a16:creationId xmlns:a16="http://schemas.microsoft.com/office/drawing/2014/main" id="{00000000-0008-0000-0100-00002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57" name="Shape 4">
          <a:extLst>
            <a:ext uri="{FF2B5EF4-FFF2-40B4-BE49-F238E27FC236}">
              <a16:creationId xmlns:a16="http://schemas.microsoft.com/office/drawing/2014/main" id="{00000000-0008-0000-0100-00002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58" name="Shape 3">
          <a:extLst>
            <a:ext uri="{FF2B5EF4-FFF2-40B4-BE49-F238E27FC236}">
              <a16:creationId xmlns:a16="http://schemas.microsoft.com/office/drawing/2014/main" id="{00000000-0008-0000-0100-00002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59" name="Shape 4">
          <a:extLst>
            <a:ext uri="{FF2B5EF4-FFF2-40B4-BE49-F238E27FC236}">
              <a16:creationId xmlns:a16="http://schemas.microsoft.com/office/drawing/2014/main" id="{00000000-0008-0000-0100-00002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60" name="Shape 3">
          <a:extLst>
            <a:ext uri="{FF2B5EF4-FFF2-40B4-BE49-F238E27FC236}">
              <a16:creationId xmlns:a16="http://schemas.microsoft.com/office/drawing/2014/main" id="{00000000-0008-0000-0100-00003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61" name="Shape 4">
          <a:extLst>
            <a:ext uri="{FF2B5EF4-FFF2-40B4-BE49-F238E27FC236}">
              <a16:creationId xmlns:a16="http://schemas.microsoft.com/office/drawing/2014/main" id="{00000000-0008-0000-0100-00003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62" name="Shape 3">
          <a:extLst>
            <a:ext uri="{FF2B5EF4-FFF2-40B4-BE49-F238E27FC236}">
              <a16:creationId xmlns:a16="http://schemas.microsoft.com/office/drawing/2014/main" id="{00000000-0008-0000-0100-00003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63" name="Shape 4">
          <a:extLst>
            <a:ext uri="{FF2B5EF4-FFF2-40B4-BE49-F238E27FC236}">
              <a16:creationId xmlns:a16="http://schemas.microsoft.com/office/drawing/2014/main" id="{00000000-0008-0000-0100-00003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64" name="Shape 3">
          <a:extLst>
            <a:ext uri="{FF2B5EF4-FFF2-40B4-BE49-F238E27FC236}">
              <a16:creationId xmlns:a16="http://schemas.microsoft.com/office/drawing/2014/main" id="{00000000-0008-0000-0100-00003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65" name="Shape 4">
          <a:extLst>
            <a:ext uri="{FF2B5EF4-FFF2-40B4-BE49-F238E27FC236}">
              <a16:creationId xmlns:a16="http://schemas.microsoft.com/office/drawing/2014/main" id="{00000000-0008-0000-0100-00003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66" name="Shape 3">
          <a:extLst>
            <a:ext uri="{FF2B5EF4-FFF2-40B4-BE49-F238E27FC236}">
              <a16:creationId xmlns:a16="http://schemas.microsoft.com/office/drawing/2014/main" id="{00000000-0008-0000-0100-00003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67" name="Shape 4">
          <a:extLst>
            <a:ext uri="{FF2B5EF4-FFF2-40B4-BE49-F238E27FC236}">
              <a16:creationId xmlns:a16="http://schemas.microsoft.com/office/drawing/2014/main" id="{00000000-0008-0000-0100-00003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68" name="Shape 3">
          <a:extLst>
            <a:ext uri="{FF2B5EF4-FFF2-40B4-BE49-F238E27FC236}">
              <a16:creationId xmlns:a16="http://schemas.microsoft.com/office/drawing/2014/main" id="{00000000-0008-0000-0100-00003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69" name="Shape 4">
          <a:extLst>
            <a:ext uri="{FF2B5EF4-FFF2-40B4-BE49-F238E27FC236}">
              <a16:creationId xmlns:a16="http://schemas.microsoft.com/office/drawing/2014/main" id="{00000000-0008-0000-0100-00003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70" name="Shape 3">
          <a:extLst>
            <a:ext uri="{FF2B5EF4-FFF2-40B4-BE49-F238E27FC236}">
              <a16:creationId xmlns:a16="http://schemas.microsoft.com/office/drawing/2014/main" id="{00000000-0008-0000-0100-00003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71" name="Shape 4">
          <a:extLst>
            <a:ext uri="{FF2B5EF4-FFF2-40B4-BE49-F238E27FC236}">
              <a16:creationId xmlns:a16="http://schemas.microsoft.com/office/drawing/2014/main" id="{00000000-0008-0000-0100-00003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72" name="Shape 3">
          <a:extLst>
            <a:ext uri="{FF2B5EF4-FFF2-40B4-BE49-F238E27FC236}">
              <a16:creationId xmlns:a16="http://schemas.microsoft.com/office/drawing/2014/main" id="{00000000-0008-0000-0100-00003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73" name="Shape 4">
          <a:extLst>
            <a:ext uri="{FF2B5EF4-FFF2-40B4-BE49-F238E27FC236}">
              <a16:creationId xmlns:a16="http://schemas.microsoft.com/office/drawing/2014/main" id="{00000000-0008-0000-0100-00003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74" name="Shape 3">
          <a:extLst>
            <a:ext uri="{FF2B5EF4-FFF2-40B4-BE49-F238E27FC236}">
              <a16:creationId xmlns:a16="http://schemas.microsoft.com/office/drawing/2014/main" id="{00000000-0008-0000-0100-00003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75" name="Shape 4">
          <a:extLst>
            <a:ext uri="{FF2B5EF4-FFF2-40B4-BE49-F238E27FC236}">
              <a16:creationId xmlns:a16="http://schemas.microsoft.com/office/drawing/2014/main" id="{00000000-0008-0000-0100-00003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76" name="Shape 3">
          <a:extLst>
            <a:ext uri="{FF2B5EF4-FFF2-40B4-BE49-F238E27FC236}">
              <a16:creationId xmlns:a16="http://schemas.microsoft.com/office/drawing/2014/main" id="{00000000-0008-0000-0100-00004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77" name="Shape 4">
          <a:extLst>
            <a:ext uri="{FF2B5EF4-FFF2-40B4-BE49-F238E27FC236}">
              <a16:creationId xmlns:a16="http://schemas.microsoft.com/office/drawing/2014/main" id="{00000000-0008-0000-0100-00004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78" name="Shape 3">
          <a:extLst>
            <a:ext uri="{FF2B5EF4-FFF2-40B4-BE49-F238E27FC236}">
              <a16:creationId xmlns:a16="http://schemas.microsoft.com/office/drawing/2014/main" id="{00000000-0008-0000-0100-00004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79" name="Shape 4">
          <a:extLst>
            <a:ext uri="{FF2B5EF4-FFF2-40B4-BE49-F238E27FC236}">
              <a16:creationId xmlns:a16="http://schemas.microsoft.com/office/drawing/2014/main" id="{00000000-0008-0000-0100-00004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80" name="Shape 3">
          <a:extLst>
            <a:ext uri="{FF2B5EF4-FFF2-40B4-BE49-F238E27FC236}">
              <a16:creationId xmlns:a16="http://schemas.microsoft.com/office/drawing/2014/main" id="{00000000-0008-0000-0100-00004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81" name="Shape 4">
          <a:extLst>
            <a:ext uri="{FF2B5EF4-FFF2-40B4-BE49-F238E27FC236}">
              <a16:creationId xmlns:a16="http://schemas.microsoft.com/office/drawing/2014/main" id="{00000000-0008-0000-0100-00004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82" name="Shape 3">
          <a:extLst>
            <a:ext uri="{FF2B5EF4-FFF2-40B4-BE49-F238E27FC236}">
              <a16:creationId xmlns:a16="http://schemas.microsoft.com/office/drawing/2014/main" id="{00000000-0008-0000-0100-00004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83" name="Shape 4">
          <a:extLst>
            <a:ext uri="{FF2B5EF4-FFF2-40B4-BE49-F238E27FC236}">
              <a16:creationId xmlns:a16="http://schemas.microsoft.com/office/drawing/2014/main" id="{00000000-0008-0000-0100-00004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84" name="Shape 3">
          <a:extLst>
            <a:ext uri="{FF2B5EF4-FFF2-40B4-BE49-F238E27FC236}">
              <a16:creationId xmlns:a16="http://schemas.microsoft.com/office/drawing/2014/main" id="{00000000-0008-0000-0100-00004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85" name="Shape 4">
          <a:extLst>
            <a:ext uri="{FF2B5EF4-FFF2-40B4-BE49-F238E27FC236}">
              <a16:creationId xmlns:a16="http://schemas.microsoft.com/office/drawing/2014/main" id="{00000000-0008-0000-0100-00004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86" name="Shape 3">
          <a:extLst>
            <a:ext uri="{FF2B5EF4-FFF2-40B4-BE49-F238E27FC236}">
              <a16:creationId xmlns:a16="http://schemas.microsoft.com/office/drawing/2014/main" id="{00000000-0008-0000-0100-00004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87" name="Shape 4">
          <a:extLst>
            <a:ext uri="{FF2B5EF4-FFF2-40B4-BE49-F238E27FC236}">
              <a16:creationId xmlns:a16="http://schemas.microsoft.com/office/drawing/2014/main" id="{00000000-0008-0000-0100-00004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88" name="Shape 3">
          <a:extLst>
            <a:ext uri="{FF2B5EF4-FFF2-40B4-BE49-F238E27FC236}">
              <a16:creationId xmlns:a16="http://schemas.microsoft.com/office/drawing/2014/main" id="{00000000-0008-0000-0100-00004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89" name="Shape 4">
          <a:extLst>
            <a:ext uri="{FF2B5EF4-FFF2-40B4-BE49-F238E27FC236}">
              <a16:creationId xmlns:a16="http://schemas.microsoft.com/office/drawing/2014/main" id="{00000000-0008-0000-0100-00004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90" name="Shape 3">
          <a:extLst>
            <a:ext uri="{FF2B5EF4-FFF2-40B4-BE49-F238E27FC236}">
              <a16:creationId xmlns:a16="http://schemas.microsoft.com/office/drawing/2014/main" id="{00000000-0008-0000-0100-00004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91" name="Shape 4">
          <a:extLst>
            <a:ext uri="{FF2B5EF4-FFF2-40B4-BE49-F238E27FC236}">
              <a16:creationId xmlns:a16="http://schemas.microsoft.com/office/drawing/2014/main" id="{00000000-0008-0000-0100-00004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92" name="Shape 3">
          <a:extLst>
            <a:ext uri="{FF2B5EF4-FFF2-40B4-BE49-F238E27FC236}">
              <a16:creationId xmlns:a16="http://schemas.microsoft.com/office/drawing/2014/main" id="{00000000-0008-0000-0100-00005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93" name="Shape 4">
          <a:extLst>
            <a:ext uri="{FF2B5EF4-FFF2-40B4-BE49-F238E27FC236}">
              <a16:creationId xmlns:a16="http://schemas.microsoft.com/office/drawing/2014/main" id="{00000000-0008-0000-0100-00005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94" name="Shape 3">
          <a:extLst>
            <a:ext uri="{FF2B5EF4-FFF2-40B4-BE49-F238E27FC236}">
              <a16:creationId xmlns:a16="http://schemas.microsoft.com/office/drawing/2014/main" id="{00000000-0008-0000-0100-00005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95" name="Shape 4">
          <a:extLst>
            <a:ext uri="{FF2B5EF4-FFF2-40B4-BE49-F238E27FC236}">
              <a16:creationId xmlns:a16="http://schemas.microsoft.com/office/drawing/2014/main" id="{00000000-0008-0000-0100-00005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96" name="Shape 3">
          <a:extLst>
            <a:ext uri="{FF2B5EF4-FFF2-40B4-BE49-F238E27FC236}">
              <a16:creationId xmlns:a16="http://schemas.microsoft.com/office/drawing/2014/main" id="{00000000-0008-0000-0100-00005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97" name="Shape 4">
          <a:extLst>
            <a:ext uri="{FF2B5EF4-FFF2-40B4-BE49-F238E27FC236}">
              <a16:creationId xmlns:a16="http://schemas.microsoft.com/office/drawing/2014/main" id="{00000000-0008-0000-0100-00005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98" name="Shape 3">
          <a:extLst>
            <a:ext uri="{FF2B5EF4-FFF2-40B4-BE49-F238E27FC236}">
              <a16:creationId xmlns:a16="http://schemas.microsoft.com/office/drawing/2014/main" id="{00000000-0008-0000-0100-00005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599" name="Shape 4">
          <a:extLst>
            <a:ext uri="{FF2B5EF4-FFF2-40B4-BE49-F238E27FC236}">
              <a16:creationId xmlns:a16="http://schemas.microsoft.com/office/drawing/2014/main" id="{00000000-0008-0000-0100-00005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600" name="Shape 3">
          <a:extLst>
            <a:ext uri="{FF2B5EF4-FFF2-40B4-BE49-F238E27FC236}">
              <a16:creationId xmlns:a16="http://schemas.microsoft.com/office/drawing/2014/main" id="{00000000-0008-0000-0100-00005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601" name="Shape 4">
          <a:extLst>
            <a:ext uri="{FF2B5EF4-FFF2-40B4-BE49-F238E27FC236}">
              <a16:creationId xmlns:a16="http://schemas.microsoft.com/office/drawing/2014/main" id="{00000000-0008-0000-0100-00005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602" name="Shape 3">
          <a:extLst>
            <a:ext uri="{FF2B5EF4-FFF2-40B4-BE49-F238E27FC236}">
              <a16:creationId xmlns:a16="http://schemas.microsoft.com/office/drawing/2014/main" id="{00000000-0008-0000-0100-00005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603" name="Shape 4">
          <a:extLst>
            <a:ext uri="{FF2B5EF4-FFF2-40B4-BE49-F238E27FC236}">
              <a16:creationId xmlns:a16="http://schemas.microsoft.com/office/drawing/2014/main" id="{00000000-0008-0000-0100-00005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604" name="Shape 3">
          <a:extLst>
            <a:ext uri="{FF2B5EF4-FFF2-40B4-BE49-F238E27FC236}">
              <a16:creationId xmlns:a16="http://schemas.microsoft.com/office/drawing/2014/main" id="{00000000-0008-0000-0100-00005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605" name="Shape 4">
          <a:extLst>
            <a:ext uri="{FF2B5EF4-FFF2-40B4-BE49-F238E27FC236}">
              <a16:creationId xmlns:a16="http://schemas.microsoft.com/office/drawing/2014/main" id="{00000000-0008-0000-0100-00005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606" name="Shape 3">
          <a:extLst>
            <a:ext uri="{FF2B5EF4-FFF2-40B4-BE49-F238E27FC236}">
              <a16:creationId xmlns:a16="http://schemas.microsoft.com/office/drawing/2014/main" id="{00000000-0008-0000-0100-00005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607" name="Shape 4">
          <a:extLst>
            <a:ext uri="{FF2B5EF4-FFF2-40B4-BE49-F238E27FC236}">
              <a16:creationId xmlns:a16="http://schemas.microsoft.com/office/drawing/2014/main" id="{00000000-0008-0000-0100-00005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608" name="Shape 3">
          <a:extLst>
            <a:ext uri="{FF2B5EF4-FFF2-40B4-BE49-F238E27FC236}">
              <a16:creationId xmlns:a16="http://schemas.microsoft.com/office/drawing/2014/main" id="{00000000-0008-0000-0100-00006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609" name="Shape 4">
          <a:extLst>
            <a:ext uri="{FF2B5EF4-FFF2-40B4-BE49-F238E27FC236}">
              <a16:creationId xmlns:a16="http://schemas.microsoft.com/office/drawing/2014/main" id="{00000000-0008-0000-0100-00006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610" name="Shape 3">
          <a:extLst>
            <a:ext uri="{FF2B5EF4-FFF2-40B4-BE49-F238E27FC236}">
              <a16:creationId xmlns:a16="http://schemas.microsoft.com/office/drawing/2014/main" id="{00000000-0008-0000-0100-00006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611" name="Shape 4">
          <a:extLst>
            <a:ext uri="{FF2B5EF4-FFF2-40B4-BE49-F238E27FC236}">
              <a16:creationId xmlns:a16="http://schemas.microsoft.com/office/drawing/2014/main" id="{00000000-0008-0000-0100-00006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612" name="Shape 3">
          <a:extLst>
            <a:ext uri="{FF2B5EF4-FFF2-40B4-BE49-F238E27FC236}">
              <a16:creationId xmlns:a16="http://schemas.microsoft.com/office/drawing/2014/main" id="{00000000-0008-0000-0100-00006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613" name="Shape 4">
          <a:extLst>
            <a:ext uri="{FF2B5EF4-FFF2-40B4-BE49-F238E27FC236}">
              <a16:creationId xmlns:a16="http://schemas.microsoft.com/office/drawing/2014/main" id="{00000000-0008-0000-0100-00006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30" name="Shape 3">
          <a:extLst>
            <a:ext uri="{FF2B5EF4-FFF2-40B4-BE49-F238E27FC236}">
              <a16:creationId xmlns:a16="http://schemas.microsoft.com/office/drawing/2014/main" id="{00000000-0008-0000-0100-00007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31" name="Shape 4">
          <a:extLst>
            <a:ext uri="{FF2B5EF4-FFF2-40B4-BE49-F238E27FC236}">
              <a16:creationId xmlns:a16="http://schemas.microsoft.com/office/drawing/2014/main" id="{00000000-0008-0000-0100-00007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32" name="Shape 3">
          <a:extLst>
            <a:ext uri="{FF2B5EF4-FFF2-40B4-BE49-F238E27FC236}">
              <a16:creationId xmlns:a16="http://schemas.microsoft.com/office/drawing/2014/main" id="{00000000-0008-0000-0100-00007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33" name="Shape 4">
          <a:extLst>
            <a:ext uri="{FF2B5EF4-FFF2-40B4-BE49-F238E27FC236}">
              <a16:creationId xmlns:a16="http://schemas.microsoft.com/office/drawing/2014/main" id="{00000000-0008-0000-0100-00007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34" name="Shape 3">
          <a:extLst>
            <a:ext uri="{FF2B5EF4-FFF2-40B4-BE49-F238E27FC236}">
              <a16:creationId xmlns:a16="http://schemas.microsoft.com/office/drawing/2014/main" id="{00000000-0008-0000-0100-00007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35" name="Shape 4">
          <a:extLst>
            <a:ext uri="{FF2B5EF4-FFF2-40B4-BE49-F238E27FC236}">
              <a16:creationId xmlns:a16="http://schemas.microsoft.com/office/drawing/2014/main" id="{00000000-0008-0000-0100-00007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36" name="Shape 3">
          <a:extLst>
            <a:ext uri="{FF2B5EF4-FFF2-40B4-BE49-F238E27FC236}">
              <a16:creationId xmlns:a16="http://schemas.microsoft.com/office/drawing/2014/main" id="{00000000-0008-0000-0100-00007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37" name="Shape 4">
          <a:extLst>
            <a:ext uri="{FF2B5EF4-FFF2-40B4-BE49-F238E27FC236}">
              <a16:creationId xmlns:a16="http://schemas.microsoft.com/office/drawing/2014/main" id="{00000000-0008-0000-0100-00007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38" name="Shape 3">
          <a:extLst>
            <a:ext uri="{FF2B5EF4-FFF2-40B4-BE49-F238E27FC236}">
              <a16:creationId xmlns:a16="http://schemas.microsoft.com/office/drawing/2014/main" id="{00000000-0008-0000-0100-00007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39" name="Shape 4">
          <a:extLst>
            <a:ext uri="{FF2B5EF4-FFF2-40B4-BE49-F238E27FC236}">
              <a16:creationId xmlns:a16="http://schemas.microsoft.com/office/drawing/2014/main" id="{00000000-0008-0000-0100-00007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40" name="Shape 3">
          <a:extLst>
            <a:ext uri="{FF2B5EF4-FFF2-40B4-BE49-F238E27FC236}">
              <a16:creationId xmlns:a16="http://schemas.microsoft.com/office/drawing/2014/main" id="{00000000-0008-0000-0100-00008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41" name="Shape 4">
          <a:extLst>
            <a:ext uri="{FF2B5EF4-FFF2-40B4-BE49-F238E27FC236}">
              <a16:creationId xmlns:a16="http://schemas.microsoft.com/office/drawing/2014/main" id="{00000000-0008-0000-0100-00008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42" name="Shape 3">
          <a:extLst>
            <a:ext uri="{FF2B5EF4-FFF2-40B4-BE49-F238E27FC236}">
              <a16:creationId xmlns:a16="http://schemas.microsoft.com/office/drawing/2014/main" id="{00000000-0008-0000-0100-00008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43" name="Shape 4">
          <a:extLst>
            <a:ext uri="{FF2B5EF4-FFF2-40B4-BE49-F238E27FC236}">
              <a16:creationId xmlns:a16="http://schemas.microsoft.com/office/drawing/2014/main" id="{00000000-0008-0000-0100-00008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44" name="Shape 3">
          <a:extLst>
            <a:ext uri="{FF2B5EF4-FFF2-40B4-BE49-F238E27FC236}">
              <a16:creationId xmlns:a16="http://schemas.microsoft.com/office/drawing/2014/main" id="{00000000-0008-0000-0100-00008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645" name="Shape 4">
          <a:extLst>
            <a:ext uri="{FF2B5EF4-FFF2-40B4-BE49-F238E27FC236}">
              <a16:creationId xmlns:a16="http://schemas.microsoft.com/office/drawing/2014/main" id="{00000000-0008-0000-0100-00008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46" name="Shape 3">
          <a:extLst>
            <a:ext uri="{FF2B5EF4-FFF2-40B4-BE49-F238E27FC236}">
              <a16:creationId xmlns:a16="http://schemas.microsoft.com/office/drawing/2014/main" id="{00000000-0008-0000-0100-00008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47" name="Shape 4">
          <a:extLst>
            <a:ext uri="{FF2B5EF4-FFF2-40B4-BE49-F238E27FC236}">
              <a16:creationId xmlns:a16="http://schemas.microsoft.com/office/drawing/2014/main" id="{00000000-0008-0000-0100-00008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48" name="Shape 3">
          <a:extLst>
            <a:ext uri="{FF2B5EF4-FFF2-40B4-BE49-F238E27FC236}">
              <a16:creationId xmlns:a16="http://schemas.microsoft.com/office/drawing/2014/main" id="{00000000-0008-0000-0100-00008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49" name="Shape 4">
          <a:extLst>
            <a:ext uri="{FF2B5EF4-FFF2-40B4-BE49-F238E27FC236}">
              <a16:creationId xmlns:a16="http://schemas.microsoft.com/office/drawing/2014/main" id="{00000000-0008-0000-0100-00008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50" name="Shape 3">
          <a:extLst>
            <a:ext uri="{FF2B5EF4-FFF2-40B4-BE49-F238E27FC236}">
              <a16:creationId xmlns:a16="http://schemas.microsoft.com/office/drawing/2014/main" id="{00000000-0008-0000-0100-00008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51" name="Shape 4">
          <a:extLst>
            <a:ext uri="{FF2B5EF4-FFF2-40B4-BE49-F238E27FC236}">
              <a16:creationId xmlns:a16="http://schemas.microsoft.com/office/drawing/2014/main" id="{00000000-0008-0000-0100-00008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52" name="Shape 3">
          <a:extLst>
            <a:ext uri="{FF2B5EF4-FFF2-40B4-BE49-F238E27FC236}">
              <a16:creationId xmlns:a16="http://schemas.microsoft.com/office/drawing/2014/main" id="{00000000-0008-0000-0100-00008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53" name="Shape 4">
          <a:extLst>
            <a:ext uri="{FF2B5EF4-FFF2-40B4-BE49-F238E27FC236}">
              <a16:creationId xmlns:a16="http://schemas.microsoft.com/office/drawing/2014/main" id="{00000000-0008-0000-0100-00008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54" name="Shape 3">
          <a:extLst>
            <a:ext uri="{FF2B5EF4-FFF2-40B4-BE49-F238E27FC236}">
              <a16:creationId xmlns:a16="http://schemas.microsoft.com/office/drawing/2014/main" id="{00000000-0008-0000-0100-00008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55" name="Shape 4">
          <a:extLst>
            <a:ext uri="{FF2B5EF4-FFF2-40B4-BE49-F238E27FC236}">
              <a16:creationId xmlns:a16="http://schemas.microsoft.com/office/drawing/2014/main" id="{00000000-0008-0000-0100-00008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56" name="Shape 3">
          <a:extLst>
            <a:ext uri="{FF2B5EF4-FFF2-40B4-BE49-F238E27FC236}">
              <a16:creationId xmlns:a16="http://schemas.microsoft.com/office/drawing/2014/main" id="{00000000-0008-0000-0100-00009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57" name="Shape 4">
          <a:extLst>
            <a:ext uri="{FF2B5EF4-FFF2-40B4-BE49-F238E27FC236}">
              <a16:creationId xmlns:a16="http://schemas.microsoft.com/office/drawing/2014/main" id="{00000000-0008-0000-0100-00009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58" name="Shape 3">
          <a:extLst>
            <a:ext uri="{FF2B5EF4-FFF2-40B4-BE49-F238E27FC236}">
              <a16:creationId xmlns:a16="http://schemas.microsoft.com/office/drawing/2014/main" id="{00000000-0008-0000-0100-00009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59" name="Shape 4">
          <a:extLst>
            <a:ext uri="{FF2B5EF4-FFF2-40B4-BE49-F238E27FC236}">
              <a16:creationId xmlns:a16="http://schemas.microsoft.com/office/drawing/2014/main" id="{00000000-0008-0000-0100-00009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60" name="Shape 3">
          <a:extLst>
            <a:ext uri="{FF2B5EF4-FFF2-40B4-BE49-F238E27FC236}">
              <a16:creationId xmlns:a16="http://schemas.microsoft.com/office/drawing/2014/main" id="{00000000-0008-0000-0100-00009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661" name="Shape 4">
          <a:extLst>
            <a:ext uri="{FF2B5EF4-FFF2-40B4-BE49-F238E27FC236}">
              <a16:creationId xmlns:a16="http://schemas.microsoft.com/office/drawing/2014/main" id="{00000000-0008-0000-0100-00009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62" name="Shape 3">
          <a:extLst>
            <a:ext uri="{FF2B5EF4-FFF2-40B4-BE49-F238E27FC236}">
              <a16:creationId xmlns:a16="http://schemas.microsoft.com/office/drawing/2014/main" id="{00000000-0008-0000-0100-00009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63" name="Shape 4">
          <a:extLst>
            <a:ext uri="{FF2B5EF4-FFF2-40B4-BE49-F238E27FC236}">
              <a16:creationId xmlns:a16="http://schemas.microsoft.com/office/drawing/2014/main" id="{00000000-0008-0000-0100-00009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64" name="Shape 3">
          <a:extLst>
            <a:ext uri="{FF2B5EF4-FFF2-40B4-BE49-F238E27FC236}">
              <a16:creationId xmlns:a16="http://schemas.microsoft.com/office/drawing/2014/main" id="{00000000-0008-0000-0100-00009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65" name="Shape 4">
          <a:extLst>
            <a:ext uri="{FF2B5EF4-FFF2-40B4-BE49-F238E27FC236}">
              <a16:creationId xmlns:a16="http://schemas.microsoft.com/office/drawing/2014/main" id="{00000000-0008-0000-0100-00009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66" name="Shape 3">
          <a:extLst>
            <a:ext uri="{FF2B5EF4-FFF2-40B4-BE49-F238E27FC236}">
              <a16:creationId xmlns:a16="http://schemas.microsoft.com/office/drawing/2014/main" id="{00000000-0008-0000-0100-00009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67" name="Shape 4">
          <a:extLst>
            <a:ext uri="{FF2B5EF4-FFF2-40B4-BE49-F238E27FC236}">
              <a16:creationId xmlns:a16="http://schemas.microsoft.com/office/drawing/2014/main" id="{00000000-0008-0000-0100-00009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68" name="Shape 3">
          <a:extLst>
            <a:ext uri="{FF2B5EF4-FFF2-40B4-BE49-F238E27FC236}">
              <a16:creationId xmlns:a16="http://schemas.microsoft.com/office/drawing/2014/main" id="{00000000-0008-0000-0100-00009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69" name="Shape 4">
          <a:extLst>
            <a:ext uri="{FF2B5EF4-FFF2-40B4-BE49-F238E27FC236}">
              <a16:creationId xmlns:a16="http://schemas.microsoft.com/office/drawing/2014/main" id="{00000000-0008-0000-0100-00009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70" name="Shape 3">
          <a:extLst>
            <a:ext uri="{FF2B5EF4-FFF2-40B4-BE49-F238E27FC236}">
              <a16:creationId xmlns:a16="http://schemas.microsoft.com/office/drawing/2014/main" id="{00000000-0008-0000-0100-00009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71" name="Shape 4">
          <a:extLst>
            <a:ext uri="{FF2B5EF4-FFF2-40B4-BE49-F238E27FC236}">
              <a16:creationId xmlns:a16="http://schemas.microsoft.com/office/drawing/2014/main" id="{00000000-0008-0000-0100-00009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72" name="Shape 3">
          <a:extLst>
            <a:ext uri="{FF2B5EF4-FFF2-40B4-BE49-F238E27FC236}">
              <a16:creationId xmlns:a16="http://schemas.microsoft.com/office/drawing/2014/main" id="{00000000-0008-0000-0100-0000A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73" name="Shape 4">
          <a:extLst>
            <a:ext uri="{FF2B5EF4-FFF2-40B4-BE49-F238E27FC236}">
              <a16:creationId xmlns:a16="http://schemas.microsoft.com/office/drawing/2014/main" id="{00000000-0008-0000-0100-0000A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74" name="Shape 3">
          <a:extLst>
            <a:ext uri="{FF2B5EF4-FFF2-40B4-BE49-F238E27FC236}">
              <a16:creationId xmlns:a16="http://schemas.microsoft.com/office/drawing/2014/main" id="{00000000-0008-0000-0100-0000A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75" name="Shape 4">
          <a:extLst>
            <a:ext uri="{FF2B5EF4-FFF2-40B4-BE49-F238E27FC236}">
              <a16:creationId xmlns:a16="http://schemas.microsoft.com/office/drawing/2014/main" id="{00000000-0008-0000-0100-0000A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76" name="Shape 3">
          <a:extLst>
            <a:ext uri="{FF2B5EF4-FFF2-40B4-BE49-F238E27FC236}">
              <a16:creationId xmlns:a16="http://schemas.microsoft.com/office/drawing/2014/main" id="{00000000-0008-0000-0100-0000A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677" name="Shape 4">
          <a:extLst>
            <a:ext uri="{FF2B5EF4-FFF2-40B4-BE49-F238E27FC236}">
              <a16:creationId xmlns:a16="http://schemas.microsoft.com/office/drawing/2014/main" id="{00000000-0008-0000-0100-0000A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78" name="Shape 3">
          <a:extLst>
            <a:ext uri="{FF2B5EF4-FFF2-40B4-BE49-F238E27FC236}">
              <a16:creationId xmlns:a16="http://schemas.microsoft.com/office/drawing/2014/main" id="{00000000-0008-0000-0100-0000A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79" name="Shape 4">
          <a:extLst>
            <a:ext uri="{FF2B5EF4-FFF2-40B4-BE49-F238E27FC236}">
              <a16:creationId xmlns:a16="http://schemas.microsoft.com/office/drawing/2014/main" id="{00000000-0008-0000-0100-0000A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80" name="Shape 3">
          <a:extLst>
            <a:ext uri="{FF2B5EF4-FFF2-40B4-BE49-F238E27FC236}">
              <a16:creationId xmlns:a16="http://schemas.microsoft.com/office/drawing/2014/main" id="{00000000-0008-0000-0100-0000A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81" name="Shape 4">
          <a:extLst>
            <a:ext uri="{FF2B5EF4-FFF2-40B4-BE49-F238E27FC236}">
              <a16:creationId xmlns:a16="http://schemas.microsoft.com/office/drawing/2014/main" id="{00000000-0008-0000-0100-0000A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82" name="Shape 3">
          <a:extLst>
            <a:ext uri="{FF2B5EF4-FFF2-40B4-BE49-F238E27FC236}">
              <a16:creationId xmlns:a16="http://schemas.microsoft.com/office/drawing/2014/main" id="{00000000-0008-0000-0100-0000A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83" name="Shape 4">
          <a:extLst>
            <a:ext uri="{FF2B5EF4-FFF2-40B4-BE49-F238E27FC236}">
              <a16:creationId xmlns:a16="http://schemas.microsoft.com/office/drawing/2014/main" id="{00000000-0008-0000-0100-0000A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84" name="Shape 3">
          <a:extLst>
            <a:ext uri="{FF2B5EF4-FFF2-40B4-BE49-F238E27FC236}">
              <a16:creationId xmlns:a16="http://schemas.microsoft.com/office/drawing/2014/main" id="{00000000-0008-0000-0100-0000A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85" name="Shape 4">
          <a:extLst>
            <a:ext uri="{FF2B5EF4-FFF2-40B4-BE49-F238E27FC236}">
              <a16:creationId xmlns:a16="http://schemas.microsoft.com/office/drawing/2014/main" id="{00000000-0008-0000-0100-0000A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86" name="Shape 3">
          <a:extLst>
            <a:ext uri="{FF2B5EF4-FFF2-40B4-BE49-F238E27FC236}">
              <a16:creationId xmlns:a16="http://schemas.microsoft.com/office/drawing/2014/main" id="{00000000-0008-0000-0100-0000A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87" name="Shape 4">
          <a:extLst>
            <a:ext uri="{FF2B5EF4-FFF2-40B4-BE49-F238E27FC236}">
              <a16:creationId xmlns:a16="http://schemas.microsoft.com/office/drawing/2014/main" id="{00000000-0008-0000-0100-0000A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88" name="Shape 3">
          <a:extLst>
            <a:ext uri="{FF2B5EF4-FFF2-40B4-BE49-F238E27FC236}">
              <a16:creationId xmlns:a16="http://schemas.microsoft.com/office/drawing/2014/main" id="{00000000-0008-0000-0100-0000B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89" name="Shape 4">
          <a:extLst>
            <a:ext uri="{FF2B5EF4-FFF2-40B4-BE49-F238E27FC236}">
              <a16:creationId xmlns:a16="http://schemas.microsoft.com/office/drawing/2014/main" id="{00000000-0008-0000-0100-0000B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90" name="Shape 3">
          <a:extLst>
            <a:ext uri="{FF2B5EF4-FFF2-40B4-BE49-F238E27FC236}">
              <a16:creationId xmlns:a16="http://schemas.microsoft.com/office/drawing/2014/main" id="{00000000-0008-0000-0100-0000B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91" name="Shape 4">
          <a:extLst>
            <a:ext uri="{FF2B5EF4-FFF2-40B4-BE49-F238E27FC236}">
              <a16:creationId xmlns:a16="http://schemas.microsoft.com/office/drawing/2014/main" id="{00000000-0008-0000-0100-0000B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92" name="Shape 3">
          <a:extLst>
            <a:ext uri="{FF2B5EF4-FFF2-40B4-BE49-F238E27FC236}">
              <a16:creationId xmlns:a16="http://schemas.microsoft.com/office/drawing/2014/main" id="{00000000-0008-0000-0100-0000B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693" name="Shape 4">
          <a:extLst>
            <a:ext uri="{FF2B5EF4-FFF2-40B4-BE49-F238E27FC236}">
              <a16:creationId xmlns:a16="http://schemas.microsoft.com/office/drawing/2014/main" id="{00000000-0008-0000-0100-0000B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694" name="Shape 3">
          <a:extLst>
            <a:ext uri="{FF2B5EF4-FFF2-40B4-BE49-F238E27FC236}">
              <a16:creationId xmlns:a16="http://schemas.microsoft.com/office/drawing/2014/main" id="{00000000-0008-0000-0100-0000B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695" name="Shape 4">
          <a:extLst>
            <a:ext uri="{FF2B5EF4-FFF2-40B4-BE49-F238E27FC236}">
              <a16:creationId xmlns:a16="http://schemas.microsoft.com/office/drawing/2014/main" id="{00000000-0008-0000-0100-0000B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696" name="Shape 3">
          <a:extLst>
            <a:ext uri="{FF2B5EF4-FFF2-40B4-BE49-F238E27FC236}">
              <a16:creationId xmlns:a16="http://schemas.microsoft.com/office/drawing/2014/main" id="{00000000-0008-0000-0100-0000B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697" name="Shape 4">
          <a:extLst>
            <a:ext uri="{FF2B5EF4-FFF2-40B4-BE49-F238E27FC236}">
              <a16:creationId xmlns:a16="http://schemas.microsoft.com/office/drawing/2014/main" id="{00000000-0008-0000-0100-0000B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698" name="Shape 3">
          <a:extLst>
            <a:ext uri="{FF2B5EF4-FFF2-40B4-BE49-F238E27FC236}">
              <a16:creationId xmlns:a16="http://schemas.microsoft.com/office/drawing/2014/main" id="{00000000-0008-0000-0100-0000B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699" name="Shape 4">
          <a:extLst>
            <a:ext uri="{FF2B5EF4-FFF2-40B4-BE49-F238E27FC236}">
              <a16:creationId xmlns:a16="http://schemas.microsoft.com/office/drawing/2014/main" id="{00000000-0008-0000-0100-0000B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700" name="Shape 3">
          <a:extLst>
            <a:ext uri="{FF2B5EF4-FFF2-40B4-BE49-F238E27FC236}">
              <a16:creationId xmlns:a16="http://schemas.microsoft.com/office/drawing/2014/main" id="{00000000-0008-0000-0100-0000B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701" name="Shape 4">
          <a:extLst>
            <a:ext uri="{FF2B5EF4-FFF2-40B4-BE49-F238E27FC236}">
              <a16:creationId xmlns:a16="http://schemas.microsoft.com/office/drawing/2014/main" id="{00000000-0008-0000-0100-0000B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702" name="Shape 3">
          <a:extLst>
            <a:ext uri="{FF2B5EF4-FFF2-40B4-BE49-F238E27FC236}">
              <a16:creationId xmlns:a16="http://schemas.microsoft.com/office/drawing/2014/main" id="{00000000-0008-0000-0100-0000B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703" name="Shape 4">
          <a:extLst>
            <a:ext uri="{FF2B5EF4-FFF2-40B4-BE49-F238E27FC236}">
              <a16:creationId xmlns:a16="http://schemas.microsoft.com/office/drawing/2014/main" id="{00000000-0008-0000-0100-0000B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704" name="Shape 3">
          <a:extLst>
            <a:ext uri="{FF2B5EF4-FFF2-40B4-BE49-F238E27FC236}">
              <a16:creationId xmlns:a16="http://schemas.microsoft.com/office/drawing/2014/main" id="{00000000-0008-0000-0100-0000C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705" name="Shape 4">
          <a:extLst>
            <a:ext uri="{FF2B5EF4-FFF2-40B4-BE49-F238E27FC236}">
              <a16:creationId xmlns:a16="http://schemas.microsoft.com/office/drawing/2014/main" id="{00000000-0008-0000-0100-0000C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706" name="Shape 3">
          <a:extLst>
            <a:ext uri="{FF2B5EF4-FFF2-40B4-BE49-F238E27FC236}">
              <a16:creationId xmlns:a16="http://schemas.microsoft.com/office/drawing/2014/main" id="{00000000-0008-0000-0100-0000C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707" name="Shape 4">
          <a:extLst>
            <a:ext uri="{FF2B5EF4-FFF2-40B4-BE49-F238E27FC236}">
              <a16:creationId xmlns:a16="http://schemas.microsoft.com/office/drawing/2014/main" id="{00000000-0008-0000-0100-0000C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708" name="Shape 3">
          <a:extLst>
            <a:ext uri="{FF2B5EF4-FFF2-40B4-BE49-F238E27FC236}">
              <a16:creationId xmlns:a16="http://schemas.microsoft.com/office/drawing/2014/main" id="{00000000-0008-0000-0100-0000C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709" name="Shape 4">
          <a:extLst>
            <a:ext uri="{FF2B5EF4-FFF2-40B4-BE49-F238E27FC236}">
              <a16:creationId xmlns:a16="http://schemas.microsoft.com/office/drawing/2014/main" id="{00000000-0008-0000-0100-0000C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10" name="Shape 3">
          <a:extLst>
            <a:ext uri="{FF2B5EF4-FFF2-40B4-BE49-F238E27FC236}">
              <a16:creationId xmlns:a16="http://schemas.microsoft.com/office/drawing/2014/main" id="{00000000-0008-0000-0100-0000C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11" name="Shape 4">
          <a:extLst>
            <a:ext uri="{FF2B5EF4-FFF2-40B4-BE49-F238E27FC236}">
              <a16:creationId xmlns:a16="http://schemas.microsoft.com/office/drawing/2014/main" id="{00000000-0008-0000-0100-0000C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12" name="Shape 3">
          <a:extLst>
            <a:ext uri="{FF2B5EF4-FFF2-40B4-BE49-F238E27FC236}">
              <a16:creationId xmlns:a16="http://schemas.microsoft.com/office/drawing/2014/main" id="{00000000-0008-0000-0100-0000C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13" name="Shape 4">
          <a:extLst>
            <a:ext uri="{FF2B5EF4-FFF2-40B4-BE49-F238E27FC236}">
              <a16:creationId xmlns:a16="http://schemas.microsoft.com/office/drawing/2014/main" id="{00000000-0008-0000-0100-0000C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14" name="Shape 3">
          <a:extLst>
            <a:ext uri="{FF2B5EF4-FFF2-40B4-BE49-F238E27FC236}">
              <a16:creationId xmlns:a16="http://schemas.microsoft.com/office/drawing/2014/main" id="{00000000-0008-0000-0100-0000C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15" name="Shape 4">
          <a:extLst>
            <a:ext uri="{FF2B5EF4-FFF2-40B4-BE49-F238E27FC236}">
              <a16:creationId xmlns:a16="http://schemas.microsoft.com/office/drawing/2014/main" id="{00000000-0008-0000-0100-0000C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16" name="Shape 3">
          <a:extLst>
            <a:ext uri="{FF2B5EF4-FFF2-40B4-BE49-F238E27FC236}">
              <a16:creationId xmlns:a16="http://schemas.microsoft.com/office/drawing/2014/main" id="{00000000-0008-0000-0100-0000C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17" name="Shape 4">
          <a:extLst>
            <a:ext uri="{FF2B5EF4-FFF2-40B4-BE49-F238E27FC236}">
              <a16:creationId xmlns:a16="http://schemas.microsoft.com/office/drawing/2014/main" id="{00000000-0008-0000-0100-0000C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18" name="Shape 3">
          <a:extLst>
            <a:ext uri="{FF2B5EF4-FFF2-40B4-BE49-F238E27FC236}">
              <a16:creationId xmlns:a16="http://schemas.microsoft.com/office/drawing/2014/main" id="{00000000-0008-0000-0100-0000C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19" name="Shape 4">
          <a:extLst>
            <a:ext uri="{FF2B5EF4-FFF2-40B4-BE49-F238E27FC236}">
              <a16:creationId xmlns:a16="http://schemas.microsoft.com/office/drawing/2014/main" id="{00000000-0008-0000-0100-0000C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20" name="Shape 3">
          <a:extLst>
            <a:ext uri="{FF2B5EF4-FFF2-40B4-BE49-F238E27FC236}">
              <a16:creationId xmlns:a16="http://schemas.microsoft.com/office/drawing/2014/main" id="{00000000-0008-0000-0100-0000D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21" name="Shape 4">
          <a:extLst>
            <a:ext uri="{FF2B5EF4-FFF2-40B4-BE49-F238E27FC236}">
              <a16:creationId xmlns:a16="http://schemas.microsoft.com/office/drawing/2014/main" id="{00000000-0008-0000-0100-0000D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22" name="Shape 3">
          <a:extLst>
            <a:ext uri="{FF2B5EF4-FFF2-40B4-BE49-F238E27FC236}">
              <a16:creationId xmlns:a16="http://schemas.microsoft.com/office/drawing/2014/main" id="{00000000-0008-0000-0100-0000D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23" name="Shape 4">
          <a:extLst>
            <a:ext uri="{FF2B5EF4-FFF2-40B4-BE49-F238E27FC236}">
              <a16:creationId xmlns:a16="http://schemas.microsoft.com/office/drawing/2014/main" id="{00000000-0008-0000-0100-0000D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24" name="Shape 3">
          <a:extLst>
            <a:ext uri="{FF2B5EF4-FFF2-40B4-BE49-F238E27FC236}">
              <a16:creationId xmlns:a16="http://schemas.microsoft.com/office/drawing/2014/main" id="{00000000-0008-0000-0100-0000D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25" name="Shape 4">
          <a:extLst>
            <a:ext uri="{FF2B5EF4-FFF2-40B4-BE49-F238E27FC236}">
              <a16:creationId xmlns:a16="http://schemas.microsoft.com/office/drawing/2014/main" id="{00000000-0008-0000-0100-0000D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26" name="Shape 3">
          <a:extLst>
            <a:ext uri="{FF2B5EF4-FFF2-40B4-BE49-F238E27FC236}">
              <a16:creationId xmlns:a16="http://schemas.microsoft.com/office/drawing/2014/main" id="{00000000-0008-0000-0100-0000D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27" name="Shape 4">
          <a:extLst>
            <a:ext uri="{FF2B5EF4-FFF2-40B4-BE49-F238E27FC236}">
              <a16:creationId xmlns:a16="http://schemas.microsoft.com/office/drawing/2014/main" id="{00000000-0008-0000-0100-0000D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28" name="Shape 3">
          <a:extLst>
            <a:ext uri="{FF2B5EF4-FFF2-40B4-BE49-F238E27FC236}">
              <a16:creationId xmlns:a16="http://schemas.microsoft.com/office/drawing/2014/main" id="{00000000-0008-0000-0100-0000D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29" name="Shape 4">
          <a:extLst>
            <a:ext uri="{FF2B5EF4-FFF2-40B4-BE49-F238E27FC236}">
              <a16:creationId xmlns:a16="http://schemas.microsoft.com/office/drawing/2014/main" id="{00000000-0008-0000-0100-0000D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30" name="Shape 3">
          <a:extLst>
            <a:ext uri="{FF2B5EF4-FFF2-40B4-BE49-F238E27FC236}">
              <a16:creationId xmlns:a16="http://schemas.microsoft.com/office/drawing/2014/main" id="{00000000-0008-0000-0100-0000D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31" name="Shape 4">
          <a:extLst>
            <a:ext uri="{FF2B5EF4-FFF2-40B4-BE49-F238E27FC236}">
              <a16:creationId xmlns:a16="http://schemas.microsoft.com/office/drawing/2014/main" id="{00000000-0008-0000-0100-0000D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32" name="Shape 3">
          <a:extLst>
            <a:ext uri="{FF2B5EF4-FFF2-40B4-BE49-F238E27FC236}">
              <a16:creationId xmlns:a16="http://schemas.microsoft.com/office/drawing/2014/main" id="{00000000-0008-0000-0100-0000D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33" name="Shape 4">
          <a:extLst>
            <a:ext uri="{FF2B5EF4-FFF2-40B4-BE49-F238E27FC236}">
              <a16:creationId xmlns:a16="http://schemas.microsoft.com/office/drawing/2014/main" id="{00000000-0008-0000-0100-0000D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34" name="Shape 3">
          <a:extLst>
            <a:ext uri="{FF2B5EF4-FFF2-40B4-BE49-F238E27FC236}">
              <a16:creationId xmlns:a16="http://schemas.microsoft.com/office/drawing/2014/main" id="{00000000-0008-0000-0100-0000D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35" name="Shape 4">
          <a:extLst>
            <a:ext uri="{FF2B5EF4-FFF2-40B4-BE49-F238E27FC236}">
              <a16:creationId xmlns:a16="http://schemas.microsoft.com/office/drawing/2014/main" id="{00000000-0008-0000-0100-0000D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36" name="Shape 3">
          <a:extLst>
            <a:ext uri="{FF2B5EF4-FFF2-40B4-BE49-F238E27FC236}">
              <a16:creationId xmlns:a16="http://schemas.microsoft.com/office/drawing/2014/main" id="{00000000-0008-0000-0100-0000E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37" name="Shape 4">
          <a:extLst>
            <a:ext uri="{FF2B5EF4-FFF2-40B4-BE49-F238E27FC236}">
              <a16:creationId xmlns:a16="http://schemas.microsoft.com/office/drawing/2014/main" id="{00000000-0008-0000-0100-0000E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38" name="Shape 3">
          <a:extLst>
            <a:ext uri="{FF2B5EF4-FFF2-40B4-BE49-F238E27FC236}">
              <a16:creationId xmlns:a16="http://schemas.microsoft.com/office/drawing/2014/main" id="{00000000-0008-0000-0100-0000E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39" name="Shape 4">
          <a:extLst>
            <a:ext uri="{FF2B5EF4-FFF2-40B4-BE49-F238E27FC236}">
              <a16:creationId xmlns:a16="http://schemas.microsoft.com/office/drawing/2014/main" id="{00000000-0008-0000-0100-0000E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40" name="Shape 3">
          <a:extLst>
            <a:ext uri="{FF2B5EF4-FFF2-40B4-BE49-F238E27FC236}">
              <a16:creationId xmlns:a16="http://schemas.microsoft.com/office/drawing/2014/main" id="{00000000-0008-0000-0100-0000E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41" name="Shape 4">
          <a:extLst>
            <a:ext uri="{FF2B5EF4-FFF2-40B4-BE49-F238E27FC236}">
              <a16:creationId xmlns:a16="http://schemas.microsoft.com/office/drawing/2014/main" id="{00000000-0008-0000-0100-0000E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42" name="Shape 3">
          <a:extLst>
            <a:ext uri="{FF2B5EF4-FFF2-40B4-BE49-F238E27FC236}">
              <a16:creationId xmlns:a16="http://schemas.microsoft.com/office/drawing/2014/main" id="{00000000-0008-0000-0100-0000E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43" name="Shape 4">
          <a:extLst>
            <a:ext uri="{FF2B5EF4-FFF2-40B4-BE49-F238E27FC236}">
              <a16:creationId xmlns:a16="http://schemas.microsoft.com/office/drawing/2014/main" id="{00000000-0008-0000-0100-0000E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44" name="Shape 3">
          <a:extLst>
            <a:ext uri="{FF2B5EF4-FFF2-40B4-BE49-F238E27FC236}">
              <a16:creationId xmlns:a16="http://schemas.microsoft.com/office/drawing/2014/main" id="{00000000-0008-0000-0100-0000E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45" name="Shape 4">
          <a:extLst>
            <a:ext uri="{FF2B5EF4-FFF2-40B4-BE49-F238E27FC236}">
              <a16:creationId xmlns:a16="http://schemas.microsoft.com/office/drawing/2014/main" id="{00000000-0008-0000-0100-0000E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46" name="Shape 3">
          <a:extLst>
            <a:ext uri="{FF2B5EF4-FFF2-40B4-BE49-F238E27FC236}">
              <a16:creationId xmlns:a16="http://schemas.microsoft.com/office/drawing/2014/main" id="{00000000-0008-0000-0100-0000E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47" name="Shape 4">
          <a:extLst>
            <a:ext uri="{FF2B5EF4-FFF2-40B4-BE49-F238E27FC236}">
              <a16:creationId xmlns:a16="http://schemas.microsoft.com/office/drawing/2014/main" id="{00000000-0008-0000-0100-0000E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48" name="Shape 3">
          <a:extLst>
            <a:ext uri="{FF2B5EF4-FFF2-40B4-BE49-F238E27FC236}">
              <a16:creationId xmlns:a16="http://schemas.microsoft.com/office/drawing/2014/main" id="{00000000-0008-0000-0100-0000E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49" name="Shape 4">
          <a:extLst>
            <a:ext uri="{FF2B5EF4-FFF2-40B4-BE49-F238E27FC236}">
              <a16:creationId xmlns:a16="http://schemas.microsoft.com/office/drawing/2014/main" id="{00000000-0008-0000-0100-0000E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50" name="Shape 3">
          <a:extLst>
            <a:ext uri="{FF2B5EF4-FFF2-40B4-BE49-F238E27FC236}">
              <a16:creationId xmlns:a16="http://schemas.microsoft.com/office/drawing/2014/main" id="{00000000-0008-0000-0100-0000E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51" name="Shape 4">
          <a:extLst>
            <a:ext uri="{FF2B5EF4-FFF2-40B4-BE49-F238E27FC236}">
              <a16:creationId xmlns:a16="http://schemas.microsoft.com/office/drawing/2014/main" id="{00000000-0008-0000-0100-0000E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52" name="Shape 3">
          <a:extLst>
            <a:ext uri="{FF2B5EF4-FFF2-40B4-BE49-F238E27FC236}">
              <a16:creationId xmlns:a16="http://schemas.microsoft.com/office/drawing/2014/main" id="{00000000-0008-0000-0100-0000F0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53" name="Shape 4">
          <a:extLst>
            <a:ext uri="{FF2B5EF4-FFF2-40B4-BE49-F238E27FC236}">
              <a16:creationId xmlns:a16="http://schemas.microsoft.com/office/drawing/2014/main" id="{00000000-0008-0000-0100-0000F1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54" name="Shape 3">
          <a:extLst>
            <a:ext uri="{FF2B5EF4-FFF2-40B4-BE49-F238E27FC236}">
              <a16:creationId xmlns:a16="http://schemas.microsoft.com/office/drawing/2014/main" id="{00000000-0008-0000-0100-0000F2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55" name="Shape 4">
          <a:extLst>
            <a:ext uri="{FF2B5EF4-FFF2-40B4-BE49-F238E27FC236}">
              <a16:creationId xmlns:a16="http://schemas.microsoft.com/office/drawing/2014/main" id="{00000000-0008-0000-0100-0000F3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56" name="Shape 3">
          <a:extLst>
            <a:ext uri="{FF2B5EF4-FFF2-40B4-BE49-F238E27FC236}">
              <a16:creationId xmlns:a16="http://schemas.microsoft.com/office/drawing/2014/main" id="{00000000-0008-0000-0100-0000F4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57" name="Shape 4">
          <a:extLst>
            <a:ext uri="{FF2B5EF4-FFF2-40B4-BE49-F238E27FC236}">
              <a16:creationId xmlns:a16="http://schemas.microsoft.com/office/drawing/2014/main" id="{00000000-0008-0000-0100-0000F5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58" name="Shape 3">
          <a:extLst>
            <a:ext uri="{FF2B5EF4-FFF2-40B4-BE49-F238E27FC236}">
              <a16:creationId xmlns:a16="http://schemas.microsoft.com/office/drawing/2014/main" id="{00000000-0008-0000-0100-0000F6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59" name="Shape 4">
          <a:extLst>
            <a:ext uri="{FF2B5EF4-FFF2-40B4-BE49-F238E27FC236}">
              <a16:creationId xmlns:a16="http://schemas.microsoft.com/office/drawing/2014/main" id="{00000000-0008-0000-0100-0000F7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60" name="Shape 3">
          <a:extLst>
            <a:ext uri="{FF2B5EF4-FFF2-40B4-BE49-F238E27FC236}">
              <a16:creationId xmlns:a16="http://schemas.microsoft.com/office/drawing/2014/main" id="{00000000-0008-0000-0100-0000F8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61" name="Shape 4">
          <a:extLst>
            <a:ext uri="{FF2B5EF4-FFF2-40B4-BE49-F238E27FC236}">
              <a16:creationId xmlns:a16="http://schemas.microsoft.com/office/drawing/2014/main" id="{00000000-0008-0000-0100-0000F9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62" name="Shape 3">
          <a:extLst>
            <a:ext uri="{FF2B5EF4-FFF2-40B4-BE49-F238E27FC236}">
              <a16:creationId xmlns:a16="http://schemas.microsoft.com/office/drawing/2014/main" id="{00000000-0008-0000-0100-0000FA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63" name="Shape 4">
          <a:extLst>
            <a:ext uri="{FF2B5EF4-FFF2-40B4-BE49-F238E27FC236}">
              <a16:creationId xmlns:a16="http://schemas.microsoft.com/office/drawing/2014/main" id="{00000000-0008-0000-0100-0000FB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64" name="Shape 3">
          <a:extLst>
            <a:ext uri="{FF2B5EF4-FFF2-40B4-BE49-F238E27FC236}">
              <a16:creationId xmlns:a16="http://schemas.microsoft.com/office/drawing/2014/main" id="{00000000-0008-0000-0100-0000FC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65" name="Shape 4">
          <a:extLst>
            <a:ext uri="{FF2B5EF4-FFF2-40B4-BE49-F238E27FC236}">
              <a16:creationId xmlns:a16="http://schemas.microsoft.com/office/drawing/2014/main" id="{00000000-0008-0000-0100-0000FD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66" name="Shape 3">
          <a:extLst>
            <a:ext uri="{FF2B5EF4-FFF2-40B4-BE49-F238E27FC236}">
              <a16:creationId xmlns:a16="http://schemas.microsoft.com/office/drawing/2014/main" id="{00000000-0008-0000-0100-0000FE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67" name="Shape 4">
          <a:extLst>
            <a:ext uri="{FF2B5EF4-FFF2-40B4-BE49-F238E27FC236}">
              <a16:creationId xmlns:a16="http://schemas.microsoft.com/office/drawing/2014/main" id="{00000000-0008-0000-0100-0000FF02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68" name="Shape 3">
          <a:extLst>
            <a:ext uri="{FF2B5EF4-FFF2-40B4-BE49-F238E27FC236}">
              <a16:creationId xmlns:a16="http://schemas.microsoft.com/office/drawing/2014/main" id="{00000000-0008-0000-0100-000000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69" name="Shape 4">
          <a:extLst>
            <a:ext uri="{FF2B5EF4-FFF2-40B4-BE49-F238E27FC236}">
              <a16:creationId xmlns:a16="http://schemas.microsoft.com/office/drawing/2014/main" id="{00000000-0008-0000-0100-000001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70" name="Shape 3">
          <a:extLst>
            <a:ext uri="{FF2B5EF4-FFF2-40B4-BE49-F238E27FC236}">
              <a16:creationId xmlns:a16="http://schemas.microsoft.com/office/drawing/2014/main" id="{00000000-0008-0000-0100-000002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71" name="Shape 4">
          <a:extLst>
            <a:ext uri="{FF2B5EF4-FFF2-40B4-BE49-F238E27FC236}">
              <a16:creationId xmlns:a16="http://schemas.microsoft.com/office/drawing/2014/main" id="{00000000-0008-0000-0100-000003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72" name="Shape 3">
          <a:extLst>
            <a:ext uri="{FF2B5EF4-FFF2-40B4-BE49-F238E27FC236}">
              <a16:creationId xmlns:a16="http://schemas.microsoft.com/office/drawing/2014/main" id="{00000000-0008-0000-0100-000004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73" name="Shape 4">
          <a:extLst>
            <a:ext uri="{FF2B5EF4-FFF2-40B4-BE49-F238E27FC236}">
              <a16:creationId xmlns:a16="http://schemas.microsoft.com/office/drawing/2014/main" id="{00000000-0008-0000-0100-000005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74" name="Shape 3">
          <a:extLst>
            <a:ext uri="{FF2B5EF4-FFF2-40B4-BE49-F238E27FC236}">
              <a16:creationId xmlns:a16="http://schemas.microsoft.com/office/drawing/2014/main" id="{00000000-0008-0000-0100-000006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75" name="Shape 4">
          <a:extLst>
            <a:ext uri="{FF2B5EF4-FFF2-40B4-BE49-F238E27FC236}">
              <a16:creationId xmlns:a16="http://schemas.microsoft.com/office/drawing/2014/main" id="{00000000-0008-0000-0100-000007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76" name="Shape 3">
          <a:extLst>
            <a:ext uri="{FF2B5EF4-FFF2-40B4-BE49-F238E27FC236}">
              <a16:creationId xmlns:a16="http://schemas.microsoft.com/office/drawing/2014/main" id="{00000000-0008-0000-0100-000008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77" name="Shape 4">
          <a:extLst>
            <a:ext uri="{FF2B5EF4-FFF2-40B4-BE49-F238E27FC236}">
              <a16:creationId xmlns:a16="http://schemas.microsoft.com/office/drawing/2014/main" id="{00000000-0008-0000-0100-000009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78" name="Shape 3">
          <a:extLst>
            <a:ext uri="{FF2B5EF4-FFF2-40B4-BE49-F238E27FC236}">
              <a16:creationId xmlns:a16="http://schemas.microsoft.com/office/drawing/2014/main" id="{00000000-0008-0000-0100-00000A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79" name="Shape 4">
          <a:extLst>
            <a:ext uri="{FF2B5EF4-FFF2-40B4-BE49-F238E27FC236}">
              <a16:creationId xmlns:a16="http://schemas.microsoft.com/office/drawing/2014/main" id="{00000000-0008-0000-0100-00000B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80" name="Shape 3">
          <a:extLst>
            <a:ext uri="{FF2B5EF4-FFF2-40B4-BE49-F238E27FC236}">
              <a16:creationId xmlns:a16="http://schemas.microsoft.com/office/drawing/2014/main" id="{00000000-0008-0000-0100-00000C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81" name="Shape 4">
          <a:extLst>
            <a:ext uri="{FF2B5EF4-FFF2-40B4-BE49-F238E27FC236}">
              <a16:creationId xmlns:a16="http://schemas.microsoft.com/office/drawing/2014/main" id="{00000000-0008-0000-0100-00000D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82" name="Shape 3">
          <a:extLst>
            <a:ext uri="{FF2B5EF4-FFF2-40B4-BE49-F238E27FC236}">
              <a16:creationId xmlns:a16="http://schemas.microsoft.com/office/drawing/2014/main" id="{00000000-0008-0000-0100-00000E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83" name="Shape 4">
          <a:extLst>
            <a:ext uri="{FF2B5EF4-FFF2-40B4-BE49-F238E27FC236}">
              <a16:creationId xmlns:a16="http://schemas.microsoft.com/office/drawing/2014/main" id="{00000000-0008-0000-0100-00000F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84" name="Shape 3">
          <a:extLst>
            <a:ext uri="{FF2B5EF4-FFF2-40B4-BE49-F238E27FC236}">
              <a16:creationId xmlns:a16="http://schemas.microsoft.com/office/drawing/2014/main" id="{00000000-0008-0000-0100-000010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85" name="Shape 4">
          <a:extLst>
            <a:ext uri="{FF2B5EF4-FFF2-40B4-BE49-F238E27FC236}">
              <a16:creationId xmlns:a16="http://schemas.microsoft.com/office/drawing/2014/main" id="{00000000-0008-0000-0100-000011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86" name="Shape 3">
          <a:extLst>
            <a:ext uri="{FF2B5EF4-FFF2-40B4-BE49-F238E27FC236}">
              <a16:creationId xmlns:a16="http://schemas.microsoft.com/office/drawing/2014/main" id="{00000000-0008-0000-0100-000012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87" name="Shape 4">
          <a:extLst>
            <a:ext uri="{FF2B5EF4-FFF2-40B4-BE49-F238E27FC236}">
              <a16:creationId xmlns:a16="http://schemas.microsoft.com/office/drawing/2014/main" id="{00000000-0008-0000-0100-000013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88" name="Shape 3">
          <a:extLst>
            <a:ext uri="{FF2B5EF4-FFF2-40B4-BE49-F238E27FC236}">
              <a16:creationId xmlns:a16="http://schemas.microsoft.com/office/drawing/2014/main" id="{00000000-0008-0000-0100-000014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789" name="Shape 4">
          <a:extLst>
            <a:ext uri="{FF2B5EF4-FFF2-40B4-BE49-F238E27FC236}">
              <a16:creationId xmlns:a16="http://schemas.microsoft.com/office/drawing/2014/main" id="{00000000-0008-0000-0100-000015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790" name="Shape 3">
          <a:extLst>
            <a:ext uri="{FF2B5EF4-FFF2-40B4-BE49-F238E27FC236}">
              <a16:creationId xmlns:a16="http://schemas.microsoft.com/office/drawing/2014/main" id="{00000000-0008-0000-0100-000016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791" name="Shape 4">
          <a:extLst>
            <a:ext uri="{FF2B5EF4-FFF2-40B4-BE49-F238E27FC236}">
              <a16:creationId xmlns:a16="http://schemas.microsoft.com/office/drawing/2014/main" id="{00000000-0008-0000-0100-000017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792" name="Shape 3">
          <a:extLst>
            <a:ext uri="{FF2B5EF4-FFF2-40B4-BE49-F238E27FC236}">
              <a16:creationId xmlns:a16="http://schemas.microsoft.com/office/drawing/2014/main" id="{00000000-0008-0000-0100-000018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793" name="Shape 4">
          <a:extLst>
            <a:ext uri="{FF2B5EF4-FFF2-40B4-BE49-F238E27FC236}">
              <a16:creationId xmlns:a16="http://schemas.microsoft.com/office/drawing/2014/main" id="{00000000-0008-0000-0100-000019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794" name="Shape 3">
          <a:extLst>
            <a:ext uri="{FF2B5EF4-FFF2-40B4-BE49-F238E27FC236}">
              <a16:creationId xmlns:a16="http://schemas.microsoft.com/office/drawing/2014/main" id="{00000000-0008-0000-0100-00001A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795" name="Shape 4">
          <a:extLst>
            <a:ext uri="{FF2B5EF4-FFF2-40B4-BE49-F238E27FC236}">
              <a16:creationId xmlns:a16="http://schemas.microsoft.com/office/drawing/2014/main" id="{00000000-0008-0000-0100-00001B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796" name="Shape 3">
          <a:extLst>
            <a:ext uri="{FF2B5EF4-FFF2-40B4-BE49-F238E27FC236}">
              <a16:creationId xmlns:a16="http://schemas.microsoft.com/office/drawing/2014/main" id="{00000000-0008-0000-0100-00001C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797" name="Shape 4">
          <a:extLst>
            <a:ext uri="{FF2B5EF4-FFF2-40B4-BE49-F238E27FC236}">
              <a16:creationId xmlns:a16="http://schemas.microsoft.com/office/drawing/2014/main" id="{00000000-0008-0000-0100-00001D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798" name="Shape 3">
          <a:extLst>
            <a:ext uri="{FF2B5EF4-FFF2-40B4-BE49-F238E27FC236}">
              <a16:creationId xmlns:a16="http://schemas.microsoft.com/office/drawing/2014/main" id="{00000000-0008-0000-0100-00001E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799" name="Shape 4">
          <a:extLst>
            <a:ext uri="{FF2B5EF4-FFF2-40B4-BE49-F238E27FC236}">
              <a16:creationId xmlns:a16="http://schemas.microsoft.com/office/drawing/2014/main" id="{00000000-0008-0000-0100-00001F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800" name="Shape 3">
          <a:extLst>
            <a:ext uri="{FF2B5EF4-FFF2-40B4-BE49-F238E27FC236}">
              <a16:creationId xmlns:a16="http://schemas.microsoft.com/office/drawing/2014/main" id="{00000000-0008-0000-0100-000020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801" name="Shape 4">
          <a:extLst>
            <a:ext uri="{FF2B5EF4-FFF2-40B4-BE49-F238E27FC236}">
              <a16:creationId xmlns:a16="http://schemas.microsoft.com/office/drawing/2014/main" id="{00000000-0008-0000-0100-000021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802" name="Shape 3">
          <a:extLst>
            <a:ext uri="{FF2B5EF4-FFF2-40B4-BE49-F238E27FC236}">
              <a16:creationId xmlns:a16="http://schemas.microsoft.com/office/drawing/2014/main" id="{00000000-0008-0000-0100-000022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803" name="Shape 4">
          <a:extLst>
            <a:ext uri="{FF2B5EF4-FFF2-40B4-BE49-F238E27FC236}">
              <a16:creationId xmlns:a16="http://schemas.microsoft.com/office/drawing/2014/main" id="{00000000-0008-0000-0100-000023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3</xdr:col>
      <xdr:colOff>2924175</xdr:colOff>
      <xdr:row>19</xdr:row>
      <xdr:rowOff>0</xdr:rowOff>
    </xdr:from>
    <xdr:ext cx="133350" cy="266700"/>
    <xdr:sp macro="" textlink="">
      <xdr:nvSpPr>
        <xdr:cNvPr id="804" name="Shape 3">
          <a:extLst>
            <a:ext uri="{FF2B5EF4-FFF2-40B4-BE49-F238E27FC236}">
              <a16:creationId xmlns:a16="http://schemas.microsoft.com/office/drawing/2014/main" id="{00000000-0008-0000-0100-000024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0</xdr:colOff>
      <xdr:row>19</xdr:row>
      <xdr:rowOff>0</xdr:rowOff>
    </xdr:from>
    <xdr:ext cx="1333500" cy="266700"/>
    <xdr:sp macro="" textlink="">
      <xdr:nvSpPr>
        <xdr:cNvPr id="805" name="Shape 4">
          <a:extLst>
            <a:ext uri="{FF2B5EF4-FFF2-40B4-BE49-F238E27FC236}">
              <a16:creationId xmlns:a16="http://schemas.microsoft.com/office/drawing/2014/main" id="{00000000-0008-0000-0100-000025030000}"/>
            </a:ext>
          </a:extLst>
        </xdr:cNvPr>
        <xdr:cNvSpPr txBox="1"/>
      </xdr:nvSpPr>
      <xdr:spPr>
        <a:xfrm>
          <a:off x="3981450" y="3819525"/>
          <a:ext cx="133350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06" name="Shape 3">
          <a:extLst>
            <a:ext uri="{FF2B5EF4-FFF2-40B4-BE49-F238E27FC236}">
              <a16:creationId xmlns:a16="http://schemas.microsoft.com/office/drawing/2014/main" id="{00000000-0008-0000-0100-000026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07" name="Shape 4">
          <a:extLst>
            <a:ext uri="{FF2B5EF4-FFF2-40B4-BE49-F238E27FC236}">
              <a16:creationId xmlns:a16="http://schemas.microsoft.com/office/drawing/2014/main" id="{00000000-0008-0000-0100-000027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08" name="Shape 3">
          <a:extLst>
            <a:ext uri="{FF2B5EF4-FFF2-40B4-BE49-F238E27FC236}">
              <a16:creationId xmlns:a16="http://schemas.microsoft.com/office/drawing/2014/main" id="{00000000-0008-0000-0100-000028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09" name="Shape 4">
          <a:extLst>
            <a:ext uri="{FF2B5EF4-FFF2-40B4-BE49-F238E27FC236}">
              <a16:creationId xmlns:a16="http://schemas.microsoft.com/office/drawing/2014/main" id="{00000000-0008-0000-0100-000029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10" name="Shape 3">
          <a:extLst>
            <a:ext uri="{FF2B5EF4-FFF2-40B4-BE49-F238E27FC236}">
              <a16:creationId xmlns:a16="http://schemas.microsoft.com/office/drawing/2014/main" id="{00000000-0008-0000-0100-00002A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11" name="Shape 4">
          <a:extLst>
            <a:ext uri="{FF2B5EF4-FFF2-40B4-BE49-F238E27FC236}">
              <a16:creationId xmlns:a16="http://schemas.microsoft.com/office/drawing/2014/main" id="{00000000-0008-0000-0100-00002B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12" name="Shape 3">
          <a:extLst>
            <a:ext uri="{FF2B5EF4-FFF2-40B4-BE49-F238E27FC236}">
              <a16:creationId xmlns:a16="http://schemas.microsoft.com/office/drawing/2014/main" id="{00000000-0008-0000-0100-00002C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13" name="Shape 4">
          <a:extLst>
            <a:ext uri="{FF2B5EF4-FFF2-40B4-BE49-F238E27FC236}">
              <a16:creationId xmlns:a16="http://schemas.microsoft.com/office/drawing/2014/main" id="{00000000-0008-0000-0100-00002D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14" name="Shape 3">
          <a:extLst>
            <a:ext uri="{FF2B5EF4-FFF2-40B4-BE49-F238E27FC236}">
              <a16:creationId xmlns:a16="http://schemas.microsoft.com/office/drawing/2014/main" id="{00000000-0008-0000-0100-00002E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15" name="Shape 4">
          <a:extLst>
            <a:ext uri="{FF2B5EF4-FFF2-40B4-BE49-F238E27FC236}">
              <a16:creationId xmlns:a16="http://schemas.microsoft.com/office/drawing/2014/main" id="{00000000-0008-0000-0100-00002F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16" name="Shape 3">
          <a:extLst>
            <a:ext uri="{FF2B5EF4-FFF2-40B4-BE49-F238E27FC236}">
              <a16:creationId xmlns:a16="http://schemas.microsoft.com/office/drawing/2014/main" id="{00000000-0008-0000-0100-000030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17" name="Shape 4">
          <a:extLst>
            <a:ext uri="{FF2B5EF4-FFF2-40B4-BE49-F238E27FC236}">
              <a16:creationId xmlns:a16="http://schemas.microsoft.com/office/drawing/2014/main" id="{00000000-0008-0000-0100-000031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18" name="Shape 3">
          <a:extLst>
            <a:ext uri="{FF2B5EF4-FFF2-40B4-BE49-F238E27FC236}">
              <a16:creationId xmlns:a16="http://schemas.microsoft.com/office/drawing/2014/main" id="{00000000-0008-0000-0100-000032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19" name="Shape 4">
          <a:extLst>
            <a:ext uri="{FF2B5EF4-FFF2-40B4-BE49-F238E27FC236}">
              <a16:creationId xmlns:a16="http://schemas.microsoft.com/office/drawing/2014/main" id="{00000000-0008-0000-0100-000033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4</xdr:col>
      <xdr:colOff>2924175</xdr:colOff>
      <xdr:row>19</xdr:row>
      <xdr:rowOff>0</xdr:rowOff>
    </xdr:from>
    <xdr:ext cx="133350" cy="266700"/>
    <xdr:sp macro="" textlink="">
      <xdr:nvSpPr>
        <xdr:cNvPr id="820" name="Shape 3">
          <a:extLst>
            <a:ext uri="{FF2B5EF4-FFF2-40B4-BE49-F238E27FC236}">
              <a16:creationId xmlns:a16="http://schemas.microsoft.com/office/drawing/2014/main" id="{00000000-0008-0000-0100-000034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22" name="Shape 3">
          <a:extLst>
            <a:ext uri="{FF2B5EF4-FFF2-40B4-BE49-F238E27FC236}">
              <a16:creationId xmlns:a16="http://schemas.microsoft.com/office/drawing/2014/main" id="{00000000-0008-0000-0100-000036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23" name="Shape 4">
          <a:extLst>
            <a:ext uri="{FF2B5EF4-FFF2-40B4-BE49-F238E27FC236}">
              <a16:creationId xmlns:a16="http://schemas.microsoft.com/office/drawing/2014/main" id="{00000000-0008-0000-0100-000037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24" name="Shape 3">
          <a:extLst>
            <a:ext uri="{FF2B5EF4-FFF2-40B4-BE49-F238E27FC236}">
              <a16:creationId xmlns:a16="http://schemas.microsoft.com/office/drawing/2014/main" id="{00000000-0008-0000-0100-000038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25" name="Shape 4">
          <a:extLst>
            <a:ext uri="{FF2B5EF4-FFF2-40B4-BE49-F238E27FC236}">
              <a16:creationId xmlns:a16="http://schemas.microsoft.com/office/drawing/2014/main" id="{00000000-0008-0000-0100-000039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26" name="Shape 3">
          <a:extLst>
            <a:ext uri="{FF2B5EF4-FFF2-40B4-BE49-F238E27FC236}">
              <a16:creationId xmlns:a16="http://schemas.microsoft.com/office/drawing/2014/main" id="{00000000-0008-0000-0100-00003A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27" name="Shape 4">
          <a:extLst>
            <a:ext uri="{FF2B5EF4-FFF2-40B4-BE49-F238E27FC236}">
              <a16:creationId xmlns:a16="http://schemas.microsoft.com/office/drawing/2014/main" id="{00000000-0008-0000-0100-00003B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28" name="Shape 3">
          <a:extLst>
            <a:ext uri="{FF2B5EF4-FFF2-40B4-BE49-F238E27FC236}">
              <a16:creationId xmlns:a16="http://schemas.microsoft.com/office/drawing/2014/main" id="{00000000-0008-0000-0100-00003C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29" name="Shape 4">
          <a:extLst>
            <a:ext uri="{FF2B5EF4-FFF2-40B4-BE49-F238E27FC236}">
              <a16:creationId xmlns:a16="http://schemas.microsoft.com/office/drawing/2014/main" id="{00000000-0008-0000-0100-00003D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30" name="Shape 3">
          <a:extLst>
            <a:ext uri="{FF2B5EF4-FFF2-40B4-BE49-F238E27FC236}">
              <a16:creationId xmlns:a16="http://schemas.microsoft.com/office/drawing/2014/main" id="{00000000-0008-0000-0100-00003E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31" name="Shape 4">
          <a:extLst>
            <a:ext uri="{FF2B5EF4-FFF2-40B4-BE49-F238E27FC236}">
              <a16:creationId xmlns:a16="http://schemas.microsoft.com/office/drawing/2014/main" id="{00000000-0008-0000-0100-00003F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32" name="Shape 3">
          <a:extLst>
            <a:ext uri="{FF2B5EF4-FFF2-40B4-BE49-F238E27FC236}">
              <a16:creationId xmlns:a16="http://schemas.microsoft.com/office/drawing/2014/main" id="{00000000-0008-0000-0100-000040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33" name="Shape 4">
          <a:extLst>
            <a:ext uri="{FF2B5EF4-FFF2-40B4-BE49-F238E27FC236}">
              <a16:creationId xmlns:a16="http://schemas.microsoft.com/office/drawing/2014/main" id="{00000000-0008-0000-0100-000041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34" name="Shape 3">
          <a:extLst>
            <a:ext uri="{FF2B5EF4-FFF2-40B4-BE49-F238E27FC236}">
              <a16:creationId xmlns:a16="http://schemas.microsoft.com/office/drawing/2014/main" id="{00000000-0008-0000-0100-000042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35" name="Shape 4">
          <a:extLst>
            <a:ext uri="{FF2B5EF4-FFF2-40B4-BE49-F238E27FC236}">
              <a16:creationId xmlns:a16="http://schemas.microsoft.com/office/drawing/2014/main" id="{00000000-0008-0000-0100-000043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36" name="Shape 3">
          <a:extLst>
            <a:ext uri="{FF2B5EF4-FFF2-40B4-BE49-F238E27FC236}">
              <a16:creationId xmlns:a16="http://schemas.microsoft.com/office/drawing/2014/main" id="{00000000-0008-0000-0100-000044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5</xdr:col>
      <xdr:colOff>2924175</xdr:colOff>
      <xdr:row>19</xdr:row>
      <xdr:rowOff>0</xdr:rowOff>
    </xdr:from>
    <xdr:ext cx="133350" cy="266700"/>
    <xdr:sp macro="" textlink="">
      <xdr:nvSpPr>
        <xdr:cNvPr id="837" name="Shape 4">
          <a:extLst>
            <a:ext uri="{FF2B5EF4-FFF2-40B4-BE49-F238E27FC236}">
              <a16:creationId xmlns:a16="http://schemas.microsoft.com/office/drawing/2014/main" id="{00000000-0008-0000-0100-000045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38" name="Shape 3">
          <a:extLst>
            <a:ext uri="{FF2B5EF4-FFF2-40B4-BE49-F238E27FC236}">
              <a16:creationId xmlns:a16="http://schemas.microsoft.com/office/drawing/2014/main" id="{00000000-0008-0000-0100-000046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39" name="Shape 4">
          <a:extLst>
            <a:ext uri="{FF2B5EF4-FFF2-40B4-BE49-F238E27FC236}">
              <a16:creationId xmlns:a16="http://schemas.microsoft.com/office/drawing/2014/main" id="{00000000-0008-0000-0100-000047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40" name="Shape 3">
          <a:extLst>
            <a:ext uri="{FF2B5EF4-FFF2-40B4-BE49-F238E27FC236}">
              <a16:creationId xmlns:a16="http://schemas.microsoft.com/office/drawing/2014/main" id="{00000000-0008-0000-0100-000048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41" name="Shape 4">
          <a:extLst>
            <a:ext uri="{FF2B5EF4-FFF2-40B4-BE49-F238E27FC236}">
              <a16:creationId xmlns:a16="http://schemas.microsoft.com/office/drawing/2014/main" id="{00000000-0008-0000-0100-000049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42" name="Shape 3">
          <a:extLst>
            <a:ext uri="{FF2B5EF4-FFF2-40B4-BE49-F238E27FC236}">
              <a16:creationId xmlns:a16="http://schemas.microsoft.com/office/drawing/2014/main" id="{00000000-0008-0000-0100-00004A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43" name="Shape 4">
          <a:extLst>
            <a:ext uri="{FF2B5EF4-FFF2-40B4-BE49-F238E27FC236}">
              <a16:creationId xmlns:a16="http://schemas.microsoft.com/office/drawing/2014/main" id="{00000000-0008-0000-0100-00004B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44" name="Shape 3">
          <a:extLst>
            <a:ext uri="{FF2B5EF4-FFF2-40B4-BE49-F238E27FC236}">
              <a16:creationId xmlns:a16="http://schemas.microsoft.com/office/drawing/2014/main" id="{00000000-0008-0000-0100-00004C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45" name="Shape 4">
          <a:extLst>
            <a:ext uri="{FF2B5EF4-FFF2-40B4-BE49-F238E27FC236}">
              <a16:creationId xmlns:a16="http://schemas.microsoft.com/office/drawing/2014/main" id="{00000000-0008-0000-0100-00004D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46" name="Shape 3">
          <a:extLst>
            <a:ext uri="{FF2B5EF4-FFF2-40B4-BE49-F238E27FC236}">
              <a16:creationId xmlns:a16="http://schemas.microsoft.com/office/drawing/2014/main" id="{00000000-0008-0000-0100-00004E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47" name="Shape 4">
          <a:extLst>
            <a:ext uri="{FF2B5EF4-FFF2-40B4-BE49-F238E27FC236}">
              <a16:creationId xmlns:a16="http://schemas.microsoft.com/office/drawing/2014/main" id="{00000000-0008-0000-0100-00004F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48" name="Shape 3">
          <a:extLst>
            <a:ext uri="{FF2B5EF4-FFF2-40B4-BE49-F238E27FC236}">
              <a16:creationId xmlns:a16="http://schemas.microsoft.com/office/drawing/2014/main" id="{00000000-0008-0000-0100-000050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49" name="Shape 4">
          <a:extLst>
            <a:ext uri="{FF2B5EF4-FFF2-40B4-BE49-F238E27FC236}">
              <a16:creationId xmlns:a16="http://schemas.microsoft.com/office/drawing/2014/main" id="{00000000-0008-0000-0100-000051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50" name="Shape 3">
          <a:extLst>
            <a:ext uri="{FF2B5EF4-FFF2-40B4-BE49-F238E27FC236}">
              <a16:creationId xmlns:a16="http://schemas.microsoft.com/office/drawing/2014/main" id="{00000000-0008-0000-0100-000052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51" name="Shape 4">
          <a:extLst>
            <a:ext uri="{FF2B5EF4-FFF2-40B4-BE49-F238E27FC236}">
              <a16:creationId xmlns:a16="http://schemas.microsoft.com/office/drawing/2014/main" id="{00000000-0008-0000-0100-000053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52" name="Shape 3">
          <a:extLst>
            <a:ext uri="{FF2B5EF4-FFF2-40B4-BE49-F238E27FC236}">
              <a16:creationId xmlns:a16="http://schemas.microsoft.com/office/drawing/2014/main" id="{00000000-0008-0000-0100-000054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853" name="Shape 4">
          <a:extLst>
            <a:ext uri="{FF2B5EF4-FFF2-40B4-BE49-F238E27FC236}">
              <a16:creationId xmlns:a16="http://schemas.microsoft.com/office/drawing/2014/main" id="{00000000-0008-0000-0100-000055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54" name="Shape 3">
          <a:extLst>
            <a:ext uri="{FF2B5EF4-FFF2-40B4-BE49-F238E27FC236}">
              <a16:creationId xmlns:a16="http://schemas.microsoft.com/office/drawing/2014/main" id="{00000000-0008-0000-0100-000056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55" name="Shape 4">
          <a:extLst>
            <a:ext uri="{FF2B5EF4-FFF2-40B4-BE49-F238E27FC236}">
              <a16:creationId xmlns:a16="http://schemas.microsoft.com/office/drawing/2014/main" id="{00000000-0008-0000-0100-000057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56" name="Shape 3">
          <a:extLst>
            <a:ext uri="{FF2B5EF4-FFF2-40B4-BE49-F238E27FC236}">
              <a16:creationId xmlns:a16="http://schemas.microsoft.com/office/drawing/2014/main" id="{00000000-0008-0000-0100-000058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57" name="Shape 4">
          <a:extLst>
            <a:ext uri="{FF2B5EF4-FFF2-40B4-BE49-F238E27FC236}">
              <a16:creationId xmlns:a16="http://schemas.microsoft.com/office/drawing/2014/main" id="{00000000-0008-0000-0100-000059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58" name="Shape 3">
          <a:extLst>
            <a:ext uri="{FF2B5EF4-FFF2-40B4-BE49-F238E27FC236}">
              <a16:creationId xmlns:a16="http://schemas.microsoft.com/office/drawing/2014/main" id="{00000000-0008-0000-0100-00005A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59" name="Shape 4">
          <a:extLst>
            <a:ext uri="{FF2B5EF4-FFF2-40B4-BE49-F238E27FC236}">
              <a16:creationId xmlns:a16="http://schemas.microsoft.com/office/drawing/2014/main" id="{00000000-0008-0000-0100-00005B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60" name="Shape 3">
          <a:extLst>
            <a:ext uri="{FF2B5EF4-FFF2-40B4-BE49-F238E27FC236}">
              <a16:creationId xmlns:a16="http://schemas.microsoft.com/office/drawing/2014/main" id="{00000000-0008-0000-0100-00005C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61" name="Shape 4">
          <a:extLst>
            <a:ext uri="{FF2B5EF4-FFF2-40B4-BE49-F238E27FC236}">
              <a16:creationId xmlns:a16="http://schemas.microsoft.com/office/drawing/2014/main" id="{00000000-0008-0000-0100-00005D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62" name="Shape 3">
          <a:extLst>
            <a:ext uri="{FF2B5EF4-FFF2-40B4-BE49-F238E27FC236}">
              <a16:creationId xmlns:a16="http://schemas.microsoft.com/office/drawing/2014/main" id="{00000000-0008-0000-0100-00005E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63" name="Shape 4">
          <a:extLst>
            <a:ext uri="{FF2B5EF4-FFF2-40B4-BE49-F238E27FC236}">
              <a16:creationId xmlns:a16="http://schemas.microsoft.com/office/drawing/2014/main" id="{00000000-0008-0000-0100-00005F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64" name="Shape 3">
          <a:extLst>
            <a:ext uri="{FF2B5EF4-FFF2-40B4-BE49-F238E27FC236}">
              <a16:creationId xmlns:a16="http://schemas.microsoft.com/office/drawing/2014/main" id="{00000000-0008-0000-0100-000060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65" name="Shape 4">
          <a:extLst>
            <a:ext uri="{FF2B5EF4-FFF2-40B4-BE49-F238E27FC236}">
              <a16:creationId xmlns:a16="http://schemas.microsoft.com/office/drawing/2014/main" id="{00000000-0008-0000-0100-000061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66" name="Shape 3">
          <a:extLst>
            <a:ext uri="{FF2B5EF4-FFF2-40B4-BE49-F238E27FC236}">
              <a16:creationId xmlns:a16="http://schemas.microsoft.com/office/drawing/2014/main" id="{00000000-0008-0000-0100-000062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67" name="Shape 4">
          <a:extLst>
            <a:ext uri="{FF2B5EF4-FFF2-40B4-BE49-F238E27FC236}">
              <a16:creationId xmlns:a16="http://schemas.microsoft.com/office/drawing/2014/main" id="{00000000-0008-0000-0100-000063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68" name="Shape 3">
          <a:extLst>
            <a:ext uri="{FF2B5EF4-FFF2-40B4-BE49-F238E27FC236}">
              <a16:creationId xmlns:a16="http://schemas.microsoft.com/office/drawing/2014/main" id="{00000000-0008-0000-0100-000064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869" name="Shape 4">
          <a:extLst>
            <a:ext uri="{FF2B5EF4-FFF2-40B4-BE49-F238E27FC236}">
              <a16:creationId xmlns:a16="http://schemas.microsoft.com/office/drawing/2014/main" id="{00000000-0008-0000-0100-000065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870" name="Shape 3">
          <a:extLst>
            <a:ext uri="{FF2B5EF4-FFF2-40B4-BE49-F238E27FC236}">
              <a16:creationId xmlns:a16="http://schemas.microsoft.com/office/drawing/2014/main" id="{00000000-0008-0000-0100-000066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871" name="Shape 4">
          <a:extLst>
            <a:ext uri="{FF2B5EF4-FFF2-40B4-BE49-F238E27FC236}">
              <a16:creationId xmlns:a16="http://schemas.microsoft.com/office/drawing/2014/main" id="{00000000-0008-0000-0100-000067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872" name="Shape 3">
          <a:extLst>
            <a:ext uri="{FF2B5EF4-FFF2-40B4-BE49-F238E27FC236}">
              <a16:creationId xmlns:a16="http://schemas.microsoft.com/office/drawing/2014/main" id="{00000000-0008-0000-0100-000068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873" name="Shape 4">
          <a:extLst>
            <a:ext uri="{FF2B5EF4-FFF2-40B4-BE49-F238E27FC236}">
              <a16:creationId xmlns:a16="http://schemas.microsoft.com/office/drawing/2014/main" id="{00000000-0008-0000-0100-000069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874" name="Shape 3">
          <a:extLst>
            <a:ext uri="{FF2B5EF4-FFF2-40B4-BE49-F238E27FC236}">
              <a16:creationId xmlns:a16="http://schemas.microsoft.com/office/drawing/2014/main" id="{00000000-0008-0000-0100-00006A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875" name="Shape 4">
          <a:extLst>
            <a:ext uri="{FF2B5EF4-FFF2-40B4-BE49-F238E27FC236}">
              <a16:creationId xmlns:a16="http://schemas.microsoft.com/office/drawing/2014/main" id="{00000000-0008-0000-0100-00006B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876" name="Shape 3">
          <a:extLst>
            <a:ext uri="{FF2B5EF4-FFF2-40B4-BE49-F238E27FC236}">
              <a16:creationId xmlns:a16="http://schemas.microsoft.com/office/drawing/2014/main" id="{00000000-0008-0000-0100-00006C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877" name="Shape 4">
          <a:extLst>
            <a:ext uri="{FF2B5EF4-FFF2-40B4-BE49-F238E27FC236}">
              <a16:creationId xmlns:a16="http://schemas.microsoft.com/office/drawing/2014/main" id="{00000000-0008-0000-0100-00006D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878" name="Shape 3">
          <a:extLst>
            <a:ext uri="{FF2B5EF4-FFF2-40B4-BE49-F238E27FC236}">
              <a16:creationId xmlns:a16="http://schemas.microsoft.com/office/drawing/2014/main" id="{00000000-0008-0000-0100-00006E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879" name="Shape 4">
          <a:extLst>
            <a:ext uri="{FF2B5EF4-FFF2-40B4-BE49-F238E27FC236}">
              <a16:creationId xmlns:a16="http://schemas.microsoft.com/office/drawing/2014/main" id="{00000000-0008-0000-0100-00006F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880" name="Shape 3">
          <a:extLst>
            <a:ext uri="{FF2B5EF4-FFF2-40B4-BE49-F238E27FC236}">
              <a16:creationId xmlns:a16="http://schemas.microsoft.com/office/drawing/2014/main" id="{00000000-0008-0000-0100-000070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881" name="Shape 4">
          <a:extLst>
            <a:ext uri="{FF2B5EF4-FFF2-40B4-BE49-F238E27FC236}">
              <a16:creationId xmlns:a16="http://schemas.microsoft.com/office/drawing/2014/main" id="{00000000-0008-0000-0100-000071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882" name="Shape 3">
          <a:extLst>
            <a:ext uri="{FF2B5EF4-FFF2-40B4-BE49-F238E27FC236}">
              <a16:creationId xmlns:a16="http://schemas.microsoft.com/office/drawing/2014/main" id="{00000000-0008-0000-0100-000072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883" name="Shape 4">
          <a:extLst>
            <a:ext uri="{FF2B5EF4-FFF2-40B4-BE49-F238E27FC236}">
              <a16:creationId xmlns:a16="http://schemas.microsoft.com/office/drawing/2014/main" id="{00000000-0008-0000-0100-000073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884" name="Shape 3">
          <a:extLst>
            <a:ext uri="{FF2B5EF4-FFF2-40B4-BE49-F238E27FC236}">
              <a16:creationId xmlns:a16="http://schemas.microsoft.com/office/drawing/2014/main" id="{00000000-0008-0000-0100-000074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8</xdr:col>
      <xdr:colOff>2924175</xdr:colOff>
      <xdr:row>19</xdr:row>
      <xdr:rowOff>0</xdr:rowOff>
    </xdr:from>
    <xdr:ext cx="133350" cy="266700"/>
    <xdr:sp macro="" textlink="">
      <xdr:nvSpPr>
        <xdr:cNvPr id="885" name="Shape 4">
          <a:extLst>
            <a:ext uri="{FF2B5EF4-FFF2-40B4-BE49-F238E27FC236}">
              <a16:creationId xmlns:a16="http://schemas.microsoft.com/office/drawing/2014/main" id="{00000000-0008-0000-0100-000075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886" name="Shape 3">
          <a:extLst>
            <a:ext uri="{FF2B5EF4-FFF2-40B4-BE49-F238E27FC236}">
              <a16:creationId xmlns:a16="http://schemas.microsoft.com/office/drawing/2014/main" id="{00000000-0008-0000-0100-000076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887" name="Shape 4">
          <a:extLst>
            <a:ext uri="{FF2B5EF4-FFF2-40B4-BE49-F238E27FC236}">
              <a16:creationId xmlns:a16="http://schemas.microsoft.com/office/drawing/2014/main" id="{00000000-0008-0000-0100-000077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888" name="Shape 3">
          <a:extLst>
            <a:ext uri="{FF2B5EF4-FFF2-40B4-BE49-F238E27FC236}">
              <a16:creationId xmlns:a16="http://schemas.microsoft.com/office/drawing/2014/main" id="{00000000-0008-0000-0100-000078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889" name="Shape 4">
          <a:extLst>
            <a:ext uri="{FF2B5EF4-FFF2-40B4-BE49-F238E27FC236}">
              <a16:creationId xmlns:a16="http://schemas.microsoft.com/office/drawing/2014/main" id="{00000000-0008-0000-0100-000079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890" name="Shape 3">
          <a:extLst>
            <a:ext uri="{FF2B5EF4-FFF2-40B4-BE49-F238E27FC236}">
              <a16:creationId xmlns:a16="http://schemas.microsoft.com/office/drawing/2014/main" id="{00000000-0008-0000-0100-00007A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891" name="Shape 4">
          <a:extLst>
            <a:ext uri="{FF2B5EF4-FFF2-40B4-BE49-F238E27FC236}">
              <a16:creationId xmlns:a16="http://schemas.microsoft.com/office/drawing/2014/main" id="{00000000-0008-0000-0100-00007B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892" name="Shape 3">
          <a:extLst>
            <a:ext uri="{FF2B5EF4-FFF2-40B4-BE49-F238E27FC236}">
              <a16:creationId xmlns:a16="http://schemas.microsoft.com/office/drawing/2014/main" id="{00000000-0008-0000-0100-00007C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893" name="Shape 4">
          <a:extLst>
            <a:ext uri="{FF2B5EF4-FFF2-40B4-BE49-F238E27FC236}">
              <a16:creationId xmlns:a16="http://schemas.microsoft.com/office/drawing/2014/main" id="{00000000-0008-0000-0100-00007D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894" name="Shape 3">
          <a:extLst>
            <a:ext uri="{FF2B5EF4-FFF2-40B4-BE49-F238E27FC236}">
              <a16:creationId xmlns:a16="http://schemas.microsoft.com/office/drawing/2014/main" id="{00000000-0008-0000-0100-00007E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895" name="Shape 4">
          <a:extLst>
            <a:ext uri="{FF2B5EF4-FFF2-40B4-BE49-F238E27FC236}">
              <a16:creationId xmlns:a16="http://schemas.microsoft.com/office/drawing/2014/main" id="{00000000-0008-0000-0100-00007F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896" name="Shape 3">
          <a:extLst>
            <a:ext uri="{FF2B5EF4-FFF2-40B4-BE49-F238E27FC236}">
              <a16:creationId xmlns:a16="http://schemas.microsoft.com/office/drawing/2014/main" id="{00000000-0008-0000-0100-000080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897" name="Shape 4">
          <a:extLst>
            <a:ext uri="{FF2B5EF4-FFF2-40B4-BE49-F238E27FC236}">
              <a16:creationId xmlns:a16="http://schemas.microsoft.com/office/drawing/2014/main" id="{00000000-0008-0000-0100-000081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898" name="Shape 3">
          <a:extLst>
            <a:ext uri="{FF2B5EF4-FFF2-40B4-BE49-F238E27FC236}">
              <a16:creationId xmlns:a16="http://schemas.microsoft.com/office/drawing/2014/main" id="{00000000-0008-0000-0100-000082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899" name="Shape 4">
          <a:extLst>
            <a:ext uri="{FF2B5EF4-FFF2-40B4-BE49-F238E27FC236}">
              <a16:creationId xmlns:a16="http://schemas.microsoft.com/office/drawing/2014/main" id="{00000000-0008-0000-0100-000083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00" name="Shape 3">
          <a:extLst>
            <a:ext uri="{FF2B5EF4-FFF2-40B4-BE49-F238E27FC236}">
              <a16:creationId xmlns:a16="http://schemas.microsoft.com/office/drawing/2014/main" id="{00000000-0008-0000-0100-000084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01" name="Shape 4">
          <a:extLst>
            <a:ext uri="{FF2B5EF4-FFF2-40B4-BE49-F238E27FC236}">
              <a16:creationId xmlns:a16="http://schemas.microsoft.com/office/drawing/2014/main" id="{00000000-0008-0000-0100-000085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02" name="Shape 3">
          <a:extLst>
            <a:ext uri="{FF2B5EF4-FFF2-40B4-BE49-F238E27FC236}">
              <a16:creationId xmlns:a16="http://schemas.microsoft.com/office/drawing/2014/main" id="{00000000-0008-0000-0100-000086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03" name="Shape 4">
          <a:extLst>
            <a:ext uri="{FF2B5EF4-FFF2-40B4-BE49-F238E27FC236}">
              <a16:creationId xmlns:a16="http://schemas.microsoft.com/office/drawing/2014/main" id="{00000000-0008-0000-0100-000087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04" name="Shape 3">
          <a:extLst>
            <a:ext uri="{FF2B5EF4-FFF2-40B4-BE49-F238E27FC236}">
              <a16:creationId xmlns:a16="http://schemas.microsoft.com/office/drawing/2014/main" id="{00000000-0008-0000-0100-000088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05" name="Shape 4">
          <a:extLst>
            <a:ext uri="{FF2B5EF4-FFF2-40B4-BE49-F238E27FC236}">
              <a16:creationId xmlns:a16="http://schemas.microsoft.com/office/drawing/2014/main" id="{00000000-0008-0000-0100-000089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06" name="Shape 3">
          <a:extLst>
            <a:ext uri="{FF2B5EF4-FFF2-40B4-BE49-F238E27FC236}">
              <a16:creationId xmlns:a16="http://schemas.microsoft.com/office/drawing/2014/main" id="{00000000-0008-0000-0100-00008A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07" name="Shape 4">
          <a:extLst>
            <a:ext uri="{FF2B5EF4-FFF2-40B4-BE49-F238E27FC236}">
              <a16:creationId xmlns:a16="http://schemas.microsoft.com/office/drawing/2014/main" id="{00000000-0008-0000-0100-00008B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08" name="Shape 3">
          <a:extLst>
            <a:ext uri="{FF2B5EF4-FFF2-40B4-BE49-F238E27FC236}">
              <a16:creationId xmlns:a16="http://schemas.microsoft.com/office/drawing/2014/main" id="{00000000-0008-0000-0100-00008C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09" name="Shape 4">
          <a:extLst>
            <a:ext uri="{FF2B5EF4-FFF2-40B4-BE49-F238E27FC236}">
              <a16:creationId xmlns:a16="http://schemas.microsoft.com/office/drawing/2014/main" id="{00000000-0008-0000-0100-00008D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10" name="Shape 3">
          <a:extLst>
            <a:ext uri="{FF2B5EF4-FFF2-40B4-BE49-F238E27FC236}">
              <a16:creationId xmlns:a16="http://schemas.microsoft.com/office/drawing/2014/main" id="{00000000-0008-0000-0100-00008E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11" name="Shape 4">
          <a:extLst>
            <a:ext uri="{FF2B5EF4-FFF2-40B4-BE49-F238E27FC236}">
              <a16:creationId xmlns:a16="http://schemas.microsoft.com/office/drawing/2014/main" id="{00000000-0008-0000-0100-00008F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12" name="Shape 3">
          <a:extLst>
            <a:ext uri="{FF2B5EF4-FFF2-40B4-BE49-F238E27FC236}">
              <a16:creationId xmlns:a16="http://schemas.microsoft.com/office/drawing/2014/main" id="{00000000-0008-0000-0100-000090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13" name="Shape 4">
          <a:extLst>
            <a:ext uri="{FF2B5EF4-FFF2-40B4-BE49-F238E27FC236}">
              <a16:creationId xmlns:a16="http://schemas.microsoft.com/office/drawing/2014/main" id="{00000000-0008-0000-0100-000091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14" name="Shape 3">
          <a:extLst>
            <a:ext uri="{FF2B5EF4-FFF2-40B4-BE49-F238E27FC236}">
              <a16:creationId xmlns:a16="http://schemas.microsoft.com/office/drawing/2014/main" id="{00000000-0008-0000-0100-000092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15" name="Shape 4">
          <a:extLst>
            <a:ext uri="{FF2B5EF4-FFF2-40B4-BE49-F238E27FC236}">
              <a16:creationId xmlns:a16="http://schemas.microsoft.com/office/drawing/2014/main" id="{00000000-0008-0000-0100-000093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16" name="Shape 3">
          <a:extLst>
            <a:ext uri="{FF2B5EF4-FFF2-40B4-BE49-F238E27FC236}">
              <a16:creationId xmlns:a16="http://schemas.microsoft.com/office/drawing/2014/main" id="{00000000-0008-0000-0100-000094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17" name="Shape 4">
          <a:extLst>
            <a:ext uri="{FF2B5EF4-FFF2-40B4-BE49-F238E27FC236}">
              <a16:creationId xmlns:a16="http://schemas.microsoft.com/office/drawing/2014/main" id="{00000000-0008-0000-0100-000095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18" name="Shape 3">
          <a:extLst>
            <a:ext uri="{FF2B5EF4-FFF2-40B4-BE49-F238E27FC236}">
              <a16:creationId xmlns:a16="http://schemas.microsoft.com/office/drawing/2014/main" id="{00000000-0008-0000-0100-000096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19" name="Shape 4">
          <a:extLst>
            <a:ext uri="{FF2B5EF4-FFF2-40B4-BE49-F238E27FC236}">
              <a16:creationId xmlns:a16="http://schemas.microsoft.com/office/drawing/2014/main" id="{00000000-0008-0000-0100-000097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20" name="Shape 3">
          <a:extLst>
            <a:ext uri="{FF2B5EF4-FFF2-40B4-BE49-F238E27FC236}">
              <a16:creationId xmlns:a16="http://schemas.microsoft.com/office/drawing/2014/main" id="{00000000-0008-0000-0100-000098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21" name="Shape 4">
          <a:extLst>
            <a:ext uri="{FF2B5EF4-FFF2-40B4-BE49-F238E27FC236}">
              <a16:creationId xmlns:a16="http://schemas.microsoft.com/office/drawing/2014/main" id="{00000000-0008-0000-0100-000099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22" name="Shape 3">
          <a:extLst>
            <a:ext uri="{FF2B5EF4-FFF2-40B4-BE49-F238E27FC236}">
              <a16:creationId xmlns:a16="http://schemas.microsoft.com/office/drawing/2014/main" id="{00000000-0008-0000-0100-00009A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23" name="Shape 4">
          <a:extLst>
            <a:ext uri="{FF2B5EF4-FFF2-40B4-BE49-F238E27FC236}">
              <a16:creationId xmlns:a16="http://schemas.microsoft.com/office/drawing/2014/main" id="{00000000-0008-0000-0100-00009B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24" name="Shape 3">
          <a:extLst>
            <a:ext uri="{FF2B5EF4-FFF2-40B4-BE49-F238E27FC236}">
              <a16:creationId xmlns:a16="http://schemas.microsoft.com/office/drawing/2014/main" id="{00000000-0008-0000-0100-00009C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25" name="Shape 4">
          <a:extLst>
            <a:ext uri="{FF2B5EF4-FFF2-40B4-BE49-F238E27FC236}">
              <a16:creationId xmlns:a16="http://schemas.microsoft.com/office/drawing/2014/main" id="{00000000-0008-0000-0100-00009D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26" name="Shape 3">
          <a:extLst>
            <a:ext uri="{FF2B5EF4-FFF2-40B4-BE49-F238E27FC236}">
              <a16:creationId xmlns:a16="http://schemas.microsoft.com/office/drawing/2014/main" id="{00000000-0008-0000-0100-00009E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27" name="Shape 4">
          <a:extLst>
            <a:ext uri="{FF2B5EF4-FFF2-40B4-BE49-F238E27FC236}">
              <a16:creationId xmlns:a16="http://schemas.microsoft.com/office/drawing/2014/main" id="{00000000-0008-0000-0100-00009F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28" name="Shape 3">
          <a:extLst>
            <a:ext uri="{FF2B5EF4-FFF2-40B4-BE49-F238E27FC236}">
              <a16:creationId xmlns:a16="http://schemas.microsoft.com/office/drawing/2014/main" id="{00000000-0008-0000-0100-0000A0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29" name="Shape 4">
          <a:extLst>
            <a:ext uri="{FF2B5EF4-FFF2-40B4-BE49-F238E27FC236}">
              <a16:creationId xmlns:a16="http://schemas.microsoft.com/office/drawing/2014/main" id="{00000000-0008-0000-0100-0000A1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30" name="Shape 3">
          <a:extLst>
            <a:ext uri="{FF2B5EF4-FFF2-40B4-BE49-F238E27FC236}">
              <a16:creationId xmlns:a16="http://schemas.microsoft.com/office/drawing/2014/main" id="{00000000-0008-0000-0100-0000A2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31" name="Shape 4">
          <a:extLst>
            <a:ext uri="{FF2B5EF4-FFF2-40B4-BE49-F238E27FC236}">
              <a16:creationId xmlns:a16="http://schemas.microsoft.com/office/drawing/2014/main" id="{00000000-0008-0000-0100-0000A3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32" name="Shape 3">
          <a:extLst>
            <a:ext uri="{FF2B5EF4-FFF2-40B4-BE49-F238E27FC236}">
              <a16:creationId xmlns:a16="http://schemas.microsoft.com/office/drawing/2014/main" id="{00000000-0008-0000-0100-0000A4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33" name="Shape 4">
          <a:extLst>
            <a:ext uri="{FF2B5EF4-FFF2-40B4-BE49-F238E27FC236}">
              <a16:creationId xmlns:a16="http://schemas.microsoft.com/office/drawing/2014/main" id="{00000000-0008-0000-0100-0000A5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34" name="Shape 3">
          <a:extLst>
            <a:ext uri="{FF2B5EF4-FFF2-40B4-BE49-F238E27FC236}">
              <a16:creationId xmlns:a16="http://schemas.microsoft.com/office/drawing/2014/main" id="{00000000-0008-0000-0100-0000A6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35" name="Shape 4">
          <a:extLst>
            <a:ext uri="{FF2B5EF4-FFF2-40B4-BE49-F238E27FC236}">
              <a16:creationId xmlns:a16="http://schemas.microsoft.com/office/drawing/2014/main" id="{00000000-0008-0000-0100-0000A7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36" name="Shape 3">
          <a:extLst>
            <a:ext uri="{FF2B5EF4-FFF2-40B4-BE49-F238E27FC236}">
              <a16:creationId xmlns:a16="http://schemas.microsoft.com/office/drawing/2014/main" id="{00000000-0008-0000-0100-0000A8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37" name="Shape 4">
          <a:extLst>
            <a:ext uri="{FF2B5EF4-FFF2-40B4-BE49-F238E27FC236}">
              <a16:creationId xmlns:a16="http://schemas.microsoft.com/office/drawing/2014/main" id="{00000000-0008-0000-0100-0000A9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38" name="Shape 3">
          <a:extLst>
            <a:ext uri="{FF2B5EF4-FFF2-40B4-BE49-F238E27FC236}">
              <a16:creationId xmlns:a16="http://schemas.microsoft.com/office/drawing/2014/main" id="{00000000-0008-0000-0100-0000AA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39" name="Shape 4">
          <a:extLst>
            <a:ext uri="{FF2B5EF4-FFF2-40B4-BE49-F238E27FC236}">
              <a16:creationId xmlns:a16="http://schemas.microsoft.com/office/drawing/2014/main" id="{00000000-0008-0000-0100-0000AB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40" name="Shape 3">
          <a:extLst>
            <a:ext uri="{FF2B5EF4-FFF2-40B4-BE49-F238E27FC236}">
              <a16:creationId xmlns:a16="http://schemas.microsoft.com/office/drawing/2014/main" id="{00000000-0008-0000-0100-0000AC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41" name="Shape 4">
          <a:extLst>
            <a:ext uri="{FF2B5EF4-FFF2-40B4-BE49-F238E27FC236}">
              <a16:creationId xmlns:a16="http://schemas.microsoft.com/office/drawing/2014/main" id="{00000000-0008-0000-0100-0000AD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42" name="Shape 3">
          <a:extLst>
            <a:ext uri="{FF2B5EF4-FFF2-40B4-BE49-F238E27FC236}">
              <a16:creationId xmlns:a16="http://schemas.microsoft.com/office/drawing/2014/main" id="{00000000-0008-0000-0100-0000AE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43" name="Shape 4">
          <a:extLst>
            <a:ext uri="{FF2B5EF4-FFF2-40B4-BE49-F238E27FC236}">
              <a16:creationId xmlns:a16="http://schemas.microsoft.com/office/drawing/2014/main" id="{00000000-0008-0000-0100-0000AF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44" name="Shape 3">
          <a:extLst>
            <a:ext uri="{FF2B5EF4-FFF2-40B4-BE49-F238E27FC236}">
              <a16:creationId xmlns:a16="http://schemas.microsoft.com/office/drawing/2014/main" id="{00000000-0008-0000-0100-0000B0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45" name="Shape 4">
          <a:extLst>
            <a:ext uri="{FF2B5EF4-FFF2-40B4-BE49-F238E27FC236}">
              <a16:creationId xmlns:a16="http://schemas.microsoft.com/office/drawing/2014/main" id="{00000000-0008-0000-0100-0000B1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46" name="Shape 3">
          <a:extLst>
            <a:ext uri="{FF2B5EF4-FFF2-40B4-BE49-F238E27FC236}">
              <a16:creationId xmlns:a16="http://schemas.microsoft.com/office/drawing/2014/main" id="{00000000-0008-0000-0100-0000B2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47" name="Shape 4">
          <a:extLst>
            <a:ext uri="{FF2B5EF4-FFF2-40B4-BE49-F238E27FC236}">
              <a16:creationId xmlns:a16="http://schemas.microsoft.com/office/drawing/2014/main" id="{00000000-0008-0000-0100-0000B3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48" name="Shape 3">
          <a:extLst>
            <a:ext uri="{FF2B5EF4-FFF2-40B4-BE49-F238E27FC236}">
              <a16:creationId xmlns:a16="http://schemas.microsoft.com/office/drawing/2014/main" id="{00000000-0008-0000-0100-0000B4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49" name="Shape 4">
          <a:extLst>
            <a:ext uri="{FF2B5EF4-FFF2-40B4-BE49-F238E27FC236}">
              <a16:creationId xmlns:a16="http://schemas.microsoft.com/office/drawing/2014/main" id="{00000000-0008-0000-0100-0000B5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50" name="Shape 3">
          <a:extLst>
            <a:ext uri="{FF2B5EF4-FFF2-40B4-BE49-F238E27FC236}">
              <a16:creationId xmlns:a16="http://schemas.microsoft.com/office/drawing/2014/main" id="{00000000-0008-0000-0100-0000B6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51" name="Shape 4">
          <a:extLst>
            <a:ext uri="{FF2B5EF4-FFF2-40B4-BE49-F238E27FC236}">
              <a16:creationId xmlns:a16="http://schemas.microsoft.com/office/drawing/2014/main" id="{00000000-0008-0000-0100-0000B7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52" name="Shape 3">
          <a:extLst>
            <a:ext uri="{FF2B5EF4-FFF2-40B4-BE49-F238E27FC236}">
              <a16:creationId xmlns:a16="http://schemas.microsoft.com/office/drawing/2014/main" id="{00000000-0008-0000-0100-0000B8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53" name="Shape 4">
          <a:extLst>
            <a:ext uri="{FF2B5EF4-FFF2-40B4-BE49-F238E27FC236}">
              <a16:creationId xmlns:a16="http://schemas.microsoft.com/office/drawing/2014/main" id="{00000000-0008-0000-0100-0000B9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54" name="Shape 3">
          <a:extLst>
            <a:ext uri="{FF2B5EF4-FFF2-40B4-BE49-F238E27FC236}">
              <a16:creationId xmlns:a16="http://schemas.microsoft.com/office/drawing/2014/main" id="{00000000-0008-0000-0100-0000BA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55" name="Shape 4">
          <a:extLst>
            <a:ext uri="{FF2B5EF4-FFF2-40B4-BE49-F238E27FC236}">
              <a16:creationId xmlns:a16="http://schemas.microsoft.com/office/drawing/2014/main" id="{00000000-0008-0000-0100-0000BB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56" name="Shape 3">
          <a:extLst>
            <a:ext uri="{FF2B5EF4-FFF2-40B4-BE49-F238E27FC236}">
              <a16:creationId xmlns:a16="http://schemas.microsoft.com/office/drawing/2014/main" id="{00000000-0008-0000-0100-0000BC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57" name="Shape 4">
          <a:extLst>
            <a:ext uri="{FF2B5EF4-FFF2-40B4-BE49-F238E27FC236}">
              <a16:creationId xmlns:a16="http://schemas.microsoft.com/office/drawing/2014/main" id="{00000000-0008-0000-0100-0000BD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58" name="Shape 3">
          <a:extLst>
            <a:ext uri="{FF2B5EF4-FFF2-40B4-BE49-F238E27FC236}">
              <a16:creationId xmlns:a16="http://schemas.microsoft.com/office/drawing/2014/main" id="{00000000-0008-0000-0100-0000BE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59" name="Shape 4">
          <a:extLst>
            <a:ext uri="{FF2B5EF4-FFF2-40B4-BE49-F238E27FC236}">
              <a16:creationId xmlns:a16="http://schemas.microsoft.com/office/drawing/2014/main" id="{00000000-0008-0000-0100-0000BF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60" name="Shape 3">
          <a:extLst>
            <a:ext uri="{FF2B5EF4-FFF2-40B4-BE49-F238E27FC236}">
              <a16:creationId xmlns:a16="http://schemas.microsoft.com/office/drawing/2014/main" id="{00000000-0008-0000-0100-0000C0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61" name="Shape 4">
          <a:extLst>
            <a:ext uri="{FF2B5EF4-FFF2-40B4-BE49-F238E27FC236}">
              <a16:creationId xmlns:a16="http://schemas.microsoft.com/office/drawing/2014/main" id="{00000000-0008-0000-0100-0000C1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62" name="Shape 3">
          <a:extLst>
            <a:ext uri="{FF2B5EF4-FFF2-40B4-BE49-F238E27FC236}">
              <a16:creationId xmlns:a16="http://schemas.microsoft.com/office/drawing/2014/main" id="{00000000-0008-0000-0100-0000C2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63" name="Shape 4">
          <a:extLst>
            <a:ext uri="{FF2B5EF4-FFF2-40B4-BE49-F238E27FC236}">
              <a16:creationId xmlns:a16="http://schemas.microsoft.com/office/drawing/2014/main" id="{00000000-0008-0000-0100-0000C3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64" name="Shape 3">
          <a:extLst>
            <a:ext uri="{FF2B5EF4-FFF2-40B4-BE49-F238E27FC236}">
              <a16:creationId xmlns:a16="http://schemas.microsoft.com/office/drawing/2014/main" id="{00000000-0008-0000-0100-0000C4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9</xdr:col>
      <xdr:colOff>0</xdr:colOff>
      <xdr:row>19</xdr:row>
      <xdr:rowOff>0</xdr:rowOff>
    </xdr:from>
    <xdr:ext cx="133350" cy="266700"/>
    <xdr:sp macro="" textlink="">
      <xdr:nvSpPr>
        <xdr:cNvPr id="965" name="Shape 4">
          <a:extLst>
            <a:ext uri="{FF2B5EF4-FFF2-40B4-BE49-F238E27FC236}">
              <a16:creationId xmlns:a16="http://schemas.microsoft.com/office/drawing/2014/main" id="{00000000-0008-0000-0100-0000C5030000}"/>
            </a:ext>
          </a:extLst>
        </xdr:cNvPr>
        <xdr:cNvSpPr txBox="1"/>
      </xdr:nvSpPr>
      <xdr:spPr>
        <a:xfrm>
          <a:off x="3305175" y="406717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966" name="Shape 3">
          <a:extLst>
            <a:ext uri="{FF2B5EF4-FFF2-40B4-BE49-F238E27FC236}">
              <a16:creationId xmlns:a16="http://schemas.microsoft.com/office/drawing/2014/main" id="{00000000-0008-0000-0100-0000C603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967" name="Shape 4">
          <a:extLst>
            <a:ext uri="{FF2B5EF4-FFF2-40B4-BE49-F238E27FC236}">
              <a16:creationId xmlns:a16="http://schemas.microsoft.com/office/drawing/2014/main" id="{00000000-0008-0000-0100-0000C703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968" name="Shape 3">
          <a:extLst>
            <a:ext uri="{FF2B5EF4-FFF2-40B4-BE49-F238E27FC236}">
              <a16:creationId xmlns:a16="http://schemas.microsoft.com/office/drawing/2014/main" id="{00000000-0008-0000-0100-0000C803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969" name="Shape 4">
          <a:extLst>
            <a:ext uri="{FF2B5EF4-FFF2-40B4-BE49-F238E27FC236}">
              <a16:creationId xmlns:a16="http://schemas.microsoft.com/office/drawing/2014/main" id="{00000000-0008-0000-0100-0000C903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970" name="Shape 3">
          <a:extLst>
            <a:ext uri="{FF2B5EF4-FFF2-40B4-BE49-F238E27FC236}">
              <a16:creationId xmlns:a16="http://schemas.microsoft.com/office/drawing/2014/main" id="{00000000-0008-0000-0100-0000CA03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971" name="Shape 4">
          <a:extLst>
            <a:ext uri="{FF2B5EF4-FFF2-40B4-BE49-F238E27FC236}">
              <a16:creationId xmlns:a16="http://schemas.microsoft.com/office/drawing/2014/main" id="{00000000-0008-0000-0100-0000CB03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972" name="Shape 3">
          <a:extLst>
            <a:ext uri="{FF2B5EF4-FFF2-40B4-BE49-F238E27FC236}">
              <a16:creationId xmlns:a16="http://schemas.microsoft.com/office/drawing/2014/main" id="{00000000-0008-0000-0100-0000CC03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973" name="Shape 4">
          <a:extLst>
            <a:ext uri="{FF2B5EF4-FFF2-40B4-BE49-F238E27FC236}">
              <a16:creationId xmlns:a16="http://schemas.microsoft.com/office/drawing/2014/main" id="{00000000-0008-0000-0100-0000CD03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974" name="Shape 3">
          <a:extLst>
            <a:ext uri="{FF2B5EF4-FFF2-40B4-BE49-F238E27FC236}">
              <a16:creationId xmlns:a16="http://schemas.microsoft.com/office/drawing/2014/main" id="{00000000-0008-0000-0100-0000CE03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975" name="Shape 4">
          <a:extLst>
            <a:ext uri="{FF2B5EF4-FFF2-40B4-BE49-F238E27FC236}">
              <a16:creationId xmlns:a16="http://schemas.microsoft.com/office/drawing/2014/main" id="{00000000-0008-0000-0100-0000CF03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976" name="Shape 3">
          <a:extLst>
            <a:ext uri="{FF2B5EF4-FFF2-40B4-BE49-F238E27FC236}">
              <a16:creationId xmlns:a16="http://schemas.microsoft.com/office/drawing/2014/main" id="{00000000-0008-0000-0100-0000D003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977" name="Shape 4">
          <a:extLst>
            <a:ext uri="{FF2B5EF4-FFF2-40B4-BE49-F238E27FC236}">
              <a16:creationId xmlns:a16="http://schemas.microsoft.com/office/drawing/2014/main" id="{00000000-0008-0000-0100-0000D103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978" name="Shape 3">
          <a:extLst>
            <a:ext uri="{FF2B5EF4-FFF2-40B4-BE49-F238E27FC236}">
              <a16:creationId xmlns:a16="http://schemas.microsoft.com/office/drawing/2014/main" id="{00000000-0008-0000-0100-0000D203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979" name="Shape 4">
          <a:extLst>
            <a:ext uri="{FF2B5EF4-FFF2-40B4-BE49-F238E27FC236}">
              <a16:creationId xmlns:a16="http://schemas.microsoft.com/office/drawing/2014/main" id="{00000000-0008-0000-0100-0000D303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980" name="Shape 3">
          <a:extLst>
            <a:ext uri="{FF2B5EF4-FFF2-40B4-BE49-F238E27FC236}">
              <a16:creationId xmlns:a16="http://schemas.microsoft.com/office/drawing/2014/main" id="{00000000-0008-0000-0100-0000D403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981" name="Shape 4">
          <a:extLst>
            <a:ext uri="{FF2B5EF4-FFF2-40B4-BE49-F238E27FC236}">
              <a16:creationId xmlns:a16="http://schemas.microsoft.com/office/drawing/2014/main" id="{00000000-0008-0000-0100-0000D503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982" name="Shape 3">
          <a:extLst>
            <a:ext uri="{FF2B5EF4-FFF2-40B4-BE49-F238E27FC236}">
              <a16:creationId xmlns:a16="http://schemas.microsoft.com/office/drawing/2014/main" id="{00000000-0008-0000-0100-0000D603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983" name="Shape 4">
          <a:extLst>
            <a:ext uri="{FF2B5EF4-FFF2-40B4-BE49-F238E27FC236}">
              <a16:creationId xmlns:a16="http://schemas.microsoft.com/office/drawing/2014/main" id="{00000000-0008-0000-0100-0000D703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984" name="Shape 3">
          <a:extLst>
            <a:ext uri="{FF2B5EF4-FFF2-40B4-BE49-F238E27FC236}">
              <a16:creationId xmlns:a16="http://schemas.microsoft.com/office/drawing/2014/main" id="{00000000-0008-0000-0100-0000D803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985" name="Shape 4">
          <a:extLst>
            <a:ext uri="{FF2B5EF4-FFF2-40B4-BE49-F238E27FC236}">
              <a16:creationId xmlns:a16="http://schemas.microsoft.com/office/drawing/2014/main" id="{00000000-0008-0000-0100-0000D903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986" name="Shape 3">
          <a:extLst>
            <a:ext uri="{FF2B5EF4-FFF2-40B4-BE49-F238E27FC236}">
              <a16:creationId xmlns:a16="http://schemas.microsoft.com/office/drawing/2014/main" id="{00000000-0008-0000-0100-0000DA03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987" name="Shape 4">
          <a:extLst>
            <a:ext uri="{FF2B5EF4-FFF2-40B4-BE49-F238E27FC236}">
              <a16:creationId xmlns:a16="http://schemas.microsoft.com/office/drawing/2014/main" id="{00000000-0008-0000-0100-0000DB03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988" name="Shape 3">
          <a:extLst>
            <a:ext uri="{FF2B5EF4-FFF2-40B4-BE49-F238E27FC236}">
              <a16:creationId xmlns:a16="http://schemas.microsoft.com/office/drawing/2014/main" id="{00000000-0008-0000-0100-0000DC03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989" name="Shape 4">
          <a:extLst>
            <a:ext uri="{FF2B5EF4-FFF2-40B4-BE49-F238E27FC236}">
              <a16:creationId xmlns:a16="http://schemas.microsoft.com/office/drawing/2014/main" id="{00000000-0008-0000-0100-0000DD03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990" name="Shape 3">
          <a:extLst>
            <a:ext uri="{FF2B5EF4-FFF2-40B4-BE49-F238E27FC236}">
              <a16:creationId xmlns:a16="http://schemas.microsoft.com/office/drawing/2014/main" id="{00000000-0008-0000-0100-0000DE03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991" name="Shape 4">
          <a:extLst>
            <a:ext uri="{FF2B5EF4-FFF2-40B4-BE49-F238E27FC236}">
              <a16:creationId xmlns:a16="http://schemas.microsoft.com/office/drawing/2014/main" id="{00000000-0008-0000-0100-0000DF03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992" name="Shape 3">
          <a:extLst>
            <a:ext uri="{FF2B5EF4-FFF2-40B4-BE49-F238E27FC236}">
              <a16:creationId xmlns:a16="http://schemas.microsoft.com/office/drawing/2014/main" id="{00000000-0008-0000-0100-0000E003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993" name="Shape 4">
          <a:extLst>
            <a:ext uri="{FF2B5EF4-FFF2-40B4-BE49-F238E27FC236}">
              <a16:creationId xmlns:a16="http://schemas.microsoft.com/office/drawing/2014/main" id="{00000000-0008-0000-0100-0000E103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994" name="Shape 3">
          <a:extLst>
            <a:ext uri="{FF2B5EF4-FFF2-40B4-BE49-F238E27FC236}">
              <a16:creationId xmlns:a16="http://schemas.microsoft.com/office/drawing/2014/main" id="{00000000-0008-0000-0100-0000E203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995" name="Shape 4">
          <a:extLst>
            <a:ext uri="{FF2B5EF4-FFF2-40B4-BE49-F238E27FC236}">
              <a16:creationId xmlns:a16="http://schemas.microsoft.com/office/drawing/2014/main" id="{00000000-0008-0000-0100-0000E303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996" name="Shape 3">
          <a:extLst>
            <a:ext uri="{FF2B5EF4-FFF2-40B4-BE49-F238E27FC236}">
              <a16:creationId xmlns:a16="http://schemas.microsoft.com/office/drawing/2014/main" id="{00000000-0008-0000-0100-0000E403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997" name="Shape 4">
          <a:extLst>
            <a:ext uri="{FF2B5EF4-FFF2-40B4-BE49-F238E27FC236}">
              <a16:creationId xmlns:a16="http://schemas.microsoft.com/office/drawing/2014/main" id="{00000000-0008-0000-0100-0000E503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998" name="Shape 3">
          <a:extLst>
            <a:ext uri="{FF2B5EF4-FFF2-40B4-BE49-F238E27FC236}">
              <a16:creationId xmlns:a16="http://schemas.microsoft.com/office/drawing/2014/main" id="{00000000-0008-0000-0100-0000E603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999" name="Shape 4">
          <a:extLst>
            <a:ext uri="{FF2B5EF4-FFF2-40B4-BE49-F238E27FC236}">
              <a16:creationId xmlns:a16="http://schemas.microsoft.com/office/drawing/2014/main" id="{00000000-0008-0000-0100-0000E703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00" name="Shape 3">
          <a:extLst>
            <a:ext uri="{FF2B5EF4-FFF2-40B4-BE49-F238E27FC236}">
              <a16:creationId xmlns:a16="http://schemas.microsoft.com/office/drawing/2014/main" id="{00000000-0008-0000-0100-0000E803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01" name="Shape 4">
          <a:extLst>
            <a:ext uri="{FF2B5EF4-FFF2-40B4-BE49-F238E27FC236}">
              <a16:creationId xmlns:a16="http://schemas.microsoft.com/office/drawing/2014/main" id="{00000000-0008-0000-0100-0000E903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02" name="Shape 3">
          <a:extLst>
            <a:ext uri="{FF2B5EF4-FFF2-40B4-BE49-F238E27FC236}">
              <a16:creationId xmlns:a16="http://schemas.microsoft.com/office/drawing/2014/main" id="{00000000-0008-0000-0100-0000EA03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03" name="Shape 4">
          <a:extLst>
            <a:ext uri="{FF2B5EF4-FFF2-40B4-BE49-F238E27FC236}">
              <a16:creationId xmlns:a16="http://schemas.microsoft.com/office/drawing/2014/main" id="{00000000-0008-0000-0100-0000EB03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04" name="Shape 3">
          <a:extLst>
            <a:ext uri="{FF2B5EF4-FFF2-40B4-BE49-F238E27FC236}">
              <a16:creationId xmlns:a16="http://schemas.microsoft.com/office/drawing/2014/main" id="{00000000-0008-0000-0100-0000EC03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05" name="Shape 4">
          <a:extLst>
            <a:ext uri="{FF2B5EF4-FFF2-40B4-BE49-F238E27FC236}">
              <a16:creationId xmlns:a16="http://schemas.microsoft.com/office/drawing/2014/main" id="{00000000-0008-0000-0100-0000ED03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06" name="Shape 3">
          <a:extLst>
            <a:ext uri="{FF2B5EF4-FFF2-40B4-BE49-F238E27FC236}">
              <a16:creationId xmlns:a16="http://schemas.microsoft.com/office/drawing/2014/main" id="{00000000-0008-0000-0100-0000EE03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07" name="Shape 4">
          <a:extLst>
            <a:ext uri="{FF2B5EF4-FFF2-40B4-BE49-F238E27FC236}">
              <a16:creationId xmlns:a16="http://schemas.microsoft.com/office/drawing/2014/main" id="{00000000-0008-0000-0100-0000EF03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08" name="Shape 3">
          <a:extLst>
            <a:ext uri="{FF2B5EF4-FFF2-40B4-BE49-F238E27FC236}">
              <a16:creationId xmlns:a16="http://schemas.microsoft.com/office/drawing/2014/main" id="{00000000-0008-0000-0100-0000F003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09" name="Shape 4">
          <a:extLst>
            <a:ext uri="{FF2B5EF4-FFF2-40B4-BE49-F238E27FC236}">
              <a16:creationId xmlns:a16="http://schemas.microsoft.com/office/drawing/2014/main" id="{00000000-0008-0000-0100-0000F103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10" name="Shape 3">
          <a:extLst>
            <a:ext uri="{FF2B5EF4-FFF2-40B4-BE49-F238E27FC236}">
              <a16:creationId xmlns:a16="http://schemas.microsoft.com/office/drawing/2014/main" id="{00000000-0008-0000-0100-0000F203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11" name="Shape 4">
          <a:extLst>
            <a:ext uri="{FF2B5EF4-FFF2-40B4-BE49-F238E27FC236}">
              <a16:creationId xmlns:a16="http://schemas.microsoft.com/office/drawing/2014/main" id="{00000000-0008-0000-0100-0000F303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12" name="Shape 3">
          <a:extLst>
            <a:ext uri="{FF2B5EF4-FFF2-40B4-BE49-F238E27FC236}">
              <a16:creationId xmlns:a16="http://schemas.microsoft.com/office/drawing/2014/main" id="{00000000-0008-0000-0100-0000F403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13" name="Shape 4">
          <a:extLst>
            <a:ext uri="{FF2B5EF4-FFF2-40B4-BE49-F238E27FC236}">
              <a16:creationId xmlns:a16="http://schemas.microsoft.com/office/drawing/2014/main" id="{00000000-0008-0000-0100-0000F503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14" name="Shape 3">
          <a:extLst>
            <a:ext uri="{FF2B5EF4-FFF2-40B4-BE49-F238E27FC236}">
              <a16:creationId xmlns:a16="http://schemas.microsoft.com/office/drawing/2014/main" id="{00000000-0008-0000-0100-0000F603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15" name="Shape 4">
          <a:extLst>
            <a:ext uri="{FF2B5EF4-FFF2-40B4-BE49-F238E27FC236}">
              <a16:creationId xmlns:a16="http://schemas.microsoft.com/office/drawing/2014/main" id="{00000000-0008-0000-0100-0000F703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016" name="Shape 3">
          <a:extLst>
            <a:ext uri="{FF2B5EF4-FFF2-40B4-BE49-F238E27FC236}">
              <a16:creationId xmlns:a16="http://schemas.microsoft.com/office/drawing/2014/main" id="{00000000-0008-0000-0100-0000F803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017" name="Shape 4">
          <a:extLst>
            <a:ext uri="{FF2B5EF4-FFF2-40B4-BE49-F238E27FC236}">
              <a16:creationId xmlns:a16="http://schemas.microsoft.com/office/drawing/2014/main" id="{00000000-0008-0000-0100-0000F903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018" name="Shape 3">
          <a:extLst>
            <a:ext uri="{FF2B5EF4-FFF2-40B4-BE49-F238E27FC236}">
              <a16:creationId xmlns:a16="http://schemas.microsoft.com/office/drawing/2014/main" id="{00000000-0008-0000-0100-0000FA03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019" name="Shape 4">
          <a:extLst>
            <a:ext uri="{FF2B5EF4-FFF2-40B4-BE49-F238E27FC236}">
              <a16:creationId xmlns:a16="http://schemas.microsoft.com/office/drawing/2014/main" id="{00000000-0008-0000-0100-0000FB03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020" name="Shape 3">
          <a:extLst>
            <a:ext uri="{FF2B5EF4-FFF2-40B4-BE49-F238E27FC236}">
              <a16:creationId xmlns:a16="http://schemas.microsoft.com/office/drawing/2014/main" id="{00000000-0008-0000-0100-0000FC03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021" name="Shape 4">
          <a:extLst>
            <a:ext uri="{FF2B5EF4-FFF2-40B4-BE49-F238E27FC236}">
              <a16:creationId xmlns:a16="http://schemas.microsoft.com/office/drawing/2014/main" id="{00000000-0008-0000-0100-0000FD03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022" name="Shape 3">
          <a:extLst>
            <a:ext uri="{FF2B5EF4-FFF2-40B4-BE49-F238E27FC236}">
              <a16:creationId xmlns:a16="http://schemas.microsoft.com/office/drawing/2014/main" id="{00000000-0008-0000-0100-0000FE03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023" name="Shape 4">
          <a:extLst>
            <a:ext uri="{FF2B5EF4-FFF2-40B4-BE49-F238E27FC236}">
              <a16:creationId xmlns:a16="http://schemas.microsoft.com/office/drawing/2014/main" id="{00000000-0008-0000-0100-0000FF03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024" name="Shape 3">
          <a:extLst>
            <a:ext uri="{FF2B5EF4-FFF2-40B4-BE49-F238E27FC236}">
              <a16:creationId xmlns:a16="http://schemas.microsoft.com/office/drawing/2014/main" id="{00000000-0008-0000-0100-00000004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025" name="Shape 4">
          <a:extLst>
            <a:ext uri="{FF2B5EF4-FFF2-40B4-BE49-F238E27FC236}">
              <a16:creationId xmlns:a16="http://schemas.microsoft.com/office/drawing/2014/main" id="{00000000-0008-0000-0100-00000104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026" name="Shape 3">
          <a:extLst>
            <a:ext uri="{FF2B5EF4-FFF2-40B4-BE49-F238E27FC236}">
              <a16:creationId xmlns:a16="http://schemas.microsoft.com/office/drawing/2014/main" id="{00000000-0008-0000-0100-00000204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027" name="Shape 4">
          <a:extLst>
            <a:ext uri="{FF2B5EF4-FFF2-40B4-BE49-F238E27FC236}">
              <a16:creationId xmlns:a16="http://schemas.microsoft.com/office/drawing/2014/main" id="{00000000-0008-0000-0100-00000304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028" name="Shape 3">
          <a:extLst>
            <a:ext uri="{FF2B5EF4-FFF2-40B4-BE49-F238E27FC236}">
              <a16:creationId xmlns:a16="http://schemas.microsoft.com/office/drawing/2014/main" id="{00000000-0008-0000-0100-00000404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029" name="Shape 4">
          <a:extLst>
            <a:ext uri="{FF2B5EF4-FFF2-40B4-BE49-F238E27FC236}">
              <a16:creationId xmlns:a16="http://schemas.microsoft.com/office/drawing/2014/main" id="{00000000-0008-0000-0100-00000504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030" name="Shape 3">
          <a:extLst>
            <a:ext uri="{FF2B5EF4-FFF2-40B4-BE49-F238E27FC236}">
              <a16:creationId xmlns:a16="http://schemas.microsoft.com/office/drawing/2014/main" id="{00000000-0008-0000-0100-00000604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031" name="Shape 4">
          <a:extLst>
            <a:ext uri="{FF2B5EF4-FFF2-40B4-BE49-F238E27FC236}">
              <a16:creationId xmlns:a16="http://schemas.microsoft.com/office/drawing/2014/main" id="{00000000-0008-0000-0100-00000704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32" name="Shape 3">
          <a:extLst>
            <a:ext uri="{FF2B5EF4-FFF2-40B4-BE49-F238E27FC236}">
              <a16:creationId xmlns:a16="http://schemas.microsoft.com/office/drawing/2014/main" id="{00000000-0008-0000-0100-00000804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33" name="Shape 4">
          <a:extLst>
            <a:ext uri="{FF2B5EF4-FFF2-40B4-BE49-F238E27FC236}">
              <a16:creationId xmlns:a16="http://schemas.microsoft.com/office/drawing/2014/main" id="{00000000-0008-0000-0100-00000904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34" name="Shape 3">
          <a:extLst>
            <a:ext uri="{FF2B5EF4-FFF2-40B4-BE49-F238E27FC236}">
              <a16:creationId xmlns:a16="http://schemas.microsoft.com/office/drawing/2014/main" id="{00000000-0008-0000-0100-00000A04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35" name="Shape 4">
          <a:extLst>
            <a:ext uri="{FF2B5EF4-FFF2-40B4-BE49-F238E27FC236}">
              <a16:creationId xmlns:a16="http://schemas.microsoft.com/office/drawing/2014/main" id="{00000000-0008-0000-0100-00000B04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36" name="Shape 3">
          <a:extLst>
            <a:ext uri="{FF2B5EF4-FFF2-40B4-BE49-F238E27FC236}">
              <a16:creationId xmlns:a16="http://schemas.microsoft.com/office/drawing/2014/main" id="{00000000-0008-0000-0100-00000C04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37" name="Shape 4">
          <a:extLst>
            <a:ext uri="{FF2B5EF4-FFF2-40B4-BE49-F238E27FC236}">
              <a16:creationId xmlns:a16="http://schemas.microsoft.com/office/drawing/2014/main" id="{00000000-0008-0000-0100-00000D04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38" name="Shape 3">
          <a:extLst>
            <a:ext uri="{FF2B5EF4-FFF2-40B4-BE49-F238E27FC236}">
              <a16:creationId xmlns:a16="http://schemas.microsoft.com/office/drawing/2014/main" id="{00000000-0008-0000-0100-00000E04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39" name="Shape 4">
          <a:extLst>
            <a:ext uri="{FF2B5EF4-FFF2-40B4-BE49-F238E27FC236}">
              <a16:creationId xmlns:a16="http://schemas.microsoft.com/office/drawing/2014/main" id="{00000000-0008-0000-0100-00000F04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40" name="Shape 3">
          <a:extLst>
            <a:ext uri="{FF2B5EF4-FFF2-40B4-BE49-F238E27FC236}">
              <a16:creationId xmlns:a16="http://schemas.microsoft.com/office/drawing/2014/main" id="{00000000-0008-0000-0100-00001004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41" name="Shape 4">
          <a:extLst>
            <a:ext uri="{FF2B5EF4-FFF2-40B4-BE49-F238E27FC236}">
              <a16:creationId xmlns:a16="http://schemas.microsoft.com/office/drawing/2014/main" id="{00000000-0008-0000-0100-00001104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42" name="Shape 3">
          <a:extLst>
            <a:ext uri="{FF2B5EF4-FFF2-40B4-BE49-F238E27FC236}">
              <a16:creationId xmlns:a16="http://schemas.microsoft.com/office/drawing/2014/main" id="{00000000-0008-0000-0100-00001204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43" name="Shape 4">
          <a:extLst>
            <a:ext uri="{FF2B5EF4-FFF2-40B4-BE49-F238E27FC236}">
              <a16:creationId xmlns:a16="http://schemas.microsoft.com/office/drawing/2014/main" id="{00000000-0008-0000-0100-00001304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44" name="Shape 3">
          <a:extLst>
            <a:ext uri="{FF2B5EF4-FFF2-40B4-BE49-F238E27FC236}">
              <a16:creationId xmlns:a16="http://schemas.microsoft.com/office/drawing/2014/main" id="{00000000-0008-0000-0100-00001404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45" name="Shape 4">
          <a:extLst>
            <a:ext uri="{FF2B5EF4-FFF2-40B4-BE49-F238E27FC236}">
              <a16:creationId xmlns:a16="http://schemas.microsoft.com/office/drawing/2014/main" id="{00000000-0008-0000-0100-00001504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46" name="Shape 3">
          <a:extLst>
            <a:ext uri="{FF2B5EF4-FFF2-40B4-BE49-F238E27FC236}">
              <a16:creationId xmlns:a16="http://schemas.microsoft.com/office/drawing/2014/main" id="{00000000-0008-0000-0100-00001604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47" name="Shape 4">
          <a:extLst>
            <a:ext uri="{FF2B5EF4-FFF2-40B4-BE49-F238E27FC236}">
              <a16:creationId xmlns:a16="http://schemas.microsoft.com/office/drawing/2014/main" id="{00000000-0008-0000-0100-00001704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048" name="Shape 3">
          <a:extLst>
            <a:ext uri="{FF2B5EF4-FFF2-40B4-BE49-F238E27FC236}">
              <a16:creationId xmlns:a16="http://schemas.microsoft.com/office/drawing/2014/main" id="{00000000-0008-0000-0100-00001804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049" name="Shape 4">
          <a:extLst>
            <a:ext uri="{FF2B5EF4-FFF2-40B4-BE49-F238E27FC236}">
              <a16:creationId xmlns:a16="http://schemas.microsoft.com/office/drawing/2014/main" id="{00000000-0008-0000-0100-00001904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050" name="Shape 3">
          <a:extLst>
            <a:ext uri="{FF2B5EF4-FFF2-40B4-BE49-F238E27FC236}">
              <a16:creationId xmlns:a16="http://schemas.microsoft.com/office/drawing/2014/main" id="{00000000-0008-0000-0100-00001A04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051" name="Shape 4">
          <a:extLst>
            <a:ext uri="{FF2B5EF4-FFF2-40B4-BE49-F238E27FC236}">
              <a16:creationId xmlns:a16="http://schemas.microsoft.com/office/drawing/2014/main" id="{00000000-0008-0000-0100-00001B04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052" name="Shape 3">
          <a:extLst>
            <a:ext uri="{FF2B5EF4-FFF2-40B4-BE49-F238E27FC236}">
              <a16:creationId xmlns:a16="http://schemas.microsoft.com/office/drawing/2014/main" id="{00000000-0008-0000-0100-00001C04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053" name="Shape 4">
          <a:extLst>
            <a:ext uri="{FF2B5EF4-FFF2-40B4-BE49-F238E27FC236}">
              <a16:creationId xmlns:a16="http://schemas.microsoft.com/office/drawing/2014/main" id="{00000000-0008-0000-0100-00001D04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054" name="Shape 3">
          <a:extLst>
            <a:ext uri="{FF2B5EF4-FFF2-40B4-BE49-F238E27FC236}">
              <a16:creationId xmlns:a16="http://schemas.microsoft.com/office/drawing/2014/main" id="{00000000-0008-0000-0100-00001E04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055" name="Shape 4">
          <a:extLst>
            <a:ext uri="{FF2B5EF4-FFF2-40B4-BE49-F238E27FC236}">
              <a16:creationId xmlns:a16="http://schemas.microsoft.com/office/drawing/2014/main" id="{00000000-0008-0000-0100-00001F04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056" name="Shape 3">
          <a:extLst>
            <a:ext uri="{FF2B5EF4-FFF2-40B4-BE49-F238E27FC236}">
              <a16:creationId xmlns:a16="http://schemas.microsoft.com/office/drawing/2014/main" id="{00000000-0008-0000-0100-00002004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057" name="Shape 4">
          <a:extLst>
            <a:ext uri="{FF2B5EF4-FFF2-40B4-BE49-F238E27FC236}">
              <a16:creationId xmlns:a16="http://schemas.microsoft.com/office/drawing/2014/main" id="{00000000-0008-0000-0100-00002104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058" name="Shape 3">
          <a:extLst>
            <a:ext uri="{FF2B5EF4-FFF2-40B4-BE49-F238E27FC236}">
              <a16:creationId xmlns:a16="http://schemas.microsoft.com/office/drawing/2014/main" id="{00000000-0008-0000-0100-00002204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059" name="Shape 4">
          <a:extLst>
            <a:ext uri="{FF2B5EF4-FFF2-40B4-BE49-F238E27FC236}">
              <a16:creationId xmlns:a16="http://schemas.microsoft.com/office/drawing/2014/main" id="{00000000-0008-0000-0100-00002304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060" name="Shape 3">
          <a:extLst>
            <a:ext uri="{FF2B5EF4-FFF2-40B4-BE49-F238E27FC236}">
              <a16:creationId xmlns:a16="http://schemas.microsoft.com/office/drawing/2014/main" id="{00000000-0008-0000-0100-00002404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061" name="Shape 4">
          <a:extLst>
            <a:ext uri="{FF2B5EF4-FFF2-40B4-BE49-F238E27FC236}">
              <a16:creationId xmlns:a16="http://schemas.microsoft.com/office/drawing/2014/main" id="{00000000-0008-0000-0100-00002504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062" name="Shape 3">
          <a:extLst>
            <a:ext uri="{FF2B5EF4-FFF2-40B4-BE49-F238E27FC236}">
              <a16:creationId xmlns:a16="http://schemas.microsoft.com/office/drawing/2014/main" id="{00000000-0008-0000-0100-00002604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063" name="Shape 4">
          <a:extLst>
            <a:ext uri="{FF2B5EF4-FFF2-40B4-BE49-F238E27FC236}">
              <a16:creationId xmlns:a16="http://schemas.microsoft.com/office/drawing/2014/main" id="{00000000-0008-0000-0100-00002704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64" name="Shape 3">
          <a:extLst>
            <a:ext uri="{FF2B5EF4-FFF2-40B4-BE49-F238E27FC236}">
              <a16:creationId xmlns:a16="http://schemas.microsoft.com/office/drawing/2014/main" id="{00000000-0008-0000-0100-00002804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65" name="Shape 4">
          <a:extLst>
            <a:ext uri="{FF2B5EF4-FFF2-40B4-BE49-F238E27FC236}">
              <a16:creationId xmlns:a16="http://schemas.microsoft.com/office/drawing/2014/main" id="{00000000-0008-0000-0100-00002904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66" name="Shape 3">
          <a:extLst>
            <a:ext uri="{FF2B5EF4-FFF2-40B4-BE49-F238E27FC236}">
              <a16:creationId xmlns:a16="http://schemas.microsoft.com/office/drawing/2014/main" id="{00000000-0008-0000-0100-00002A04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67" name="Shape 4">
          <a:extLst>
            <a:ext uri="{FF2B5EF4-FFF2-40B4-BE49-F238E27FC236}">
              <a16:creationId xmlns:a16="http://schemas.microsoft.com/office/drawing/2014/main" id="{00000000-0008-0000-0100-00002B04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68" name="Shape 3">
          <a:extLst>
            <a:ext uri="{FF2B5EF4-FFF2-40B4-BE49-F238E27FC236}">
              <a16:creationId xmlns:a16="http://schemas.microsoft.com/office/drawing/2014/main" id="{00000000-0008-0000-0100-00002C04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69" name="Shape 4">
          <a:extLst>
            <a:ext uri="{FF2B5EF4-FFF2-40B4-BE49-F238E27FC236}">
              <a16:creationId xmlns:a16="http://schemas.microsoft.com/office/drawing/2014/main" id="{00000000-0008-0000-0100-00002D04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70" name="Shape 3">
          <a:extLst>
            <a:ext uri="{FF2B5EF4-FFF2-40B4-BE49-F238E27FC236}">
              <a16:creationId xmlns:a16="http://schemas.microsoft.com/office/drawing/2014/main" id="{00000000-0008-0000-0100-00002E04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71" name="Shape 4">
          <a:extLst>
            <a:ext uri="{FF2B5EF4-FFF2-40B4-BE49-F238E27FC236}">
              <a16:creationId xmlns:a16="http://schemas.microsoft.com/office/drawing/2014/main" id="{00000000-0008-0000-0100-00002F04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72" name="Shape 3">
          <a:extLst>
            <a:ext uri="{FF2B5EF4-FFF2-40B4-BE49-F238E27FC236}">
              <a16:creationId xmlns:a16="http://schemas.microsoft.com/office/drawing/2014/main" id="{00000000-0008-0000-0100-00003004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73" name="Shape 4">
          <a:extLst>
            <a:ext uri="{FF2B5EF4-FFF2-40B4-BE49-F238E27FC236}">
              <a16:creationId xmlns:a16="http://schemas.microsoft.com/office/drawing/2014/main" id="{00000000-0008-0000-0100-00003104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74" name="Shape 3">
          <a:extLst>
            <a:ext uri="{FF2B5EF4-FFF2-40B4-BE49-F238E27FC236}">
              <a16:creationId xmlns:a16="http://schemas.microsoft.com/office/drawing/2014/main" id="{00000000-0008-0000-0100-00003204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75" name="Shape 4">
          <a:extLst>
            <a:ext uri="{FF2B5EF4-FFF2-40B4-BE49-F238E27FC236}">
              <a16:creationId xmlns:a16="http://schemas.microsoft.com/office/drawing/2014/main" id="{00000000-0008-0000-0100-00003304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76" name="Shape 3">
          <a:extLst>
            <a:ext uri="{FF2B5EF4-FFF2-40B4-BE49-F238E27FC236}">
              <a16:creationId xmlns:a16="http://schemas.microsoft.com/office/drawing/2014/main" id="{00000000-0008-0000-0100-00003404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77" name="Shape 4">
          <a:extLst>
            <a:ext uri="{FF2B5EF4-FFF2-40B4-BE49-F238E27FC236}">
              <a16:creationId xmlns:a16="http://schemas.microsoft.com/office/drawing/2014/main" id="{00000000-0008-0000-0100-00003504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78" name="Shape 3">
          <a:extLst>
            <a:ext uri="{FF2B5EF4-FFF2-40B4-BE49-F238E27FC236}">
              <a16:creationId xmlns:a16="http://schemas.microsoft.com/office/drawing/2014/main" id="{00000000-0008-0000-0100-00003604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79" name="Shape 4">
          <a:extLst>
            <a:ext uri="{FF2B5EF4-FFF2-40B4-BE49-F238E27FC236}">
              <a16:creationId xmlns:a16="http://schemas.microsoft.com/office/drawing/2014/main" id="{00000000-0008-0000-0100-00003704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080" name="Shape 3">
          <a:extLst>
            <a:ext uri="{FF2B5EF4-FFF2-40B4-BE49-F238E27FC236}">
              <a16:creationId xmlns:a16="http://schemas.microsoft.com/office/drawing/2014/main" id="{00000000-0008-0000-0100-00003804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081" name="Shape 4">
          <a:extLst>
            <a:ext uri="{FF2B5EF4-FFF2-40B4-BE49-F238E27FC236}">
              <a16:creationId xmlns:a16="http://schemas.microsoft.com/office/drawing/2014/main" id="{00000000-0008-0000-0100-00003904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082" name="Shape 3">
          <a:extLst>
            <a:ext uri="{FF2B5EF4-FFF2-40B4-BE49-F238E27FC236}">
              <a16:creationId xmlns:a16="http://schemas.microsoft.com/office/drawing/2014/main" id="{00000000-0008-0000-0100-00003A04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083" name="Shape 4">
          <a:extLst>
            <a:ext uri="{FF2B5EF4-FFF2-40B4-BE49-F238E27FC236}">
              <a16:creationId xmlns:a16="http://schemas.microsoft.com/office/drawing/2014/main" id="{00000000-0008-0000-0100-00003B04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084" name="Shape 3">
          <a:extLst>
            <a:ext uri="{FF2B5EF4-FFF2-40B4-BE49-F238E27FC236}">
              <a16:creationId xmlns:a16="http://schemas.microsoft.com/office/drawing/2014/main" id="{00000000-0008-0000-0100-00003C04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085" name="Shape 4">
          <a:extLst>
            <a:ext uri="{FF2B5EF4-FFF2-40B4-BE49-F238E27FC236}">
              <a16:creationId xmlns:a16="http://schemas.microsoft.com/office/drawing/2014/main" id="{00000000-0008-0000-0100-00003D04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086" name="Shape 3">
          <a:extLst>
            <a:ext uri="{FF2B5EF4-FFF2-40B4-BE49-F238E27FC236}">
              <a16:creationId xmlns:a16="http://schemas.microsoft.com/office/drawing/2014/main" id="{00000000-0008-0000-0100-00003E04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087" name="Shape 4">
          <a:extLst>
            <a:ext uri="{FF2B5EF4-FFF2-40B4-BE49-F238E27FC236}">
              <a16:creationId xmlns:a16="http://schemas.microsoft.com/office/drawing/2014/main" id="{00000000-0008-0000-0100-00003F04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088" name="Shape 3">
          <a:extLst>
            <a:ext uri="{FF2B5EF4-FFF2-40B4-BE49-F238E27FC236}">
              <a16:creationId xmlns:a16="http://schemas.microsoft.com/office/drawing/2014/main" id="{00000000-0008-0000-0100-00004004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089" name="Shape 4">
          <a:extLst>
            <a:ext uri="{FF2B5EF4-FFF2-40B4-BE49-F238E27FC236}">
              <a16:creationId xmlns:a16="http://schemas.microsoft.com/office/drawing/2014/main" id="{00000000-0008-0000-0100-00004104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090" name="Shape 3">
          <a:extLst>
            <a:ext uri="{FF2B5EF4-FFF2-40B4-BE49-F238E27FC236}">
              <a16:creationId xmlns:a16="http://schemas.microsoft.com/office/drawing/2014/main" id="{00000000-0008-0000-0100-00004204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091" name="Shape 4">
          <a:extLst>
            <a:ext uri="{FF2B5EF4-FFF2-40B4-BE49-F238E27FC236}">
              <a16:creationId xmlns:a16="http://schemas.microsoft.com/office/drawing/2014/main" id="{00000000-0008-0000-0100-00004304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092" name="Shape 3">
          <a:extLst>
            <a:ext uri="{FF2B5EF4-FFF2-40B4-BE49-F238E27FC236}">
              <a16:creationId xmlns:a16="http://schemas.microsoft.com/office/drawing/2014/main" id="{00000000-0008-0000-0100-00004404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093" name="Shape 4">
          <a:extLst>
            <a:ext uri="{FF2B5EF4-FFF2-40B4-BE49-F238E27FC236}">
              <a16:creationId xmlns:a16="http://schemas.microsoft.com/office/drawing/2014/main" id="{00000000-0008-0000-0100-00004504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094" name="Shape 3">
          <a:extLst>
            <a:ext uri="{FF2B5EF4-FFF2-40B4-BE49-F238E27FC236}">
              <a16:creationId xmlns:a16="http://schemas.microsoft.com/office/drawing/2014/main" id="{00000000-0008-0000-0100-00004604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6</xdr:col>
      <xdr:colOff>2924175</xdr:colOff>
      <xdr:row>19</xdr:row>
      <xdr:rowOff>0</xdr:rowOff>
    </xdr:from>
    <xdr:ext cx="133350" cy="266700"/>
    <xdr:sp macro="" textlink="">
      <xdr:nvSpPr>
        <xdr:cNvPr id="1095" name="Shape 4">
          <a:extLst>
            <a:ext uri="{FF2B5EF4-FFF2-40B4-BE49-F238E27FC236}">
              <a16:creationId xmlns:a16="http://schemas.microsoft.com/office/drawing/2014/main" id="{00000000-0008-0000-0100-000047040000}"/>
            </a:ext>
          </a:extLst>
        </xdr:cNvPr>
        <xdr:cNvSpPr txBox="1"/>
      </xdr:nvSpPr>
      <xdr:spPr>
        <a:xfrm>
          <a:off x="12696825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96" name="Shape 3">
          <a:extLst>
            <a:ext uri="{FF2B5EF4-FFF2-40B4-BE49-F238E27FC236}">
              <a16:creationId xmlns:a16="http://schemas.microsoft.com/office/drawing/2014/main" id="{00000000-0008-0000-0100-00004804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97" name="Shape 4">
          <a:extLst>
            <a:ext uri="{FF2B5EF4-FFF2-40B4-BE49-F238E27FC236}">
              <a16:creationId xmlns:a16="http://schemas.microsoft.com/office/drawing/2014/main" id="{00000000-0008-0000-0100-00004904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98" name="Shape 3">
          <a:extLst>
            <a:ext uri="{FF2B5EF4-FFF2-40B4-BE49-F238E27FC236}">
              <a16:creationId xmlns:a16="http://schemas.microsoft.com/office/drawing/2014/main" id="{00000000-0008-0000-0100-00004A04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099" name="Shape 4">
          <a:extLst>
            <a:ext uri="{FF2B5EF4-FFF2-40B4-BE49-F238E27FC236}">
              <a16:creationId xmlns:a16="http://schemas.microsoft.com/office/drawing/2014/main" id="{00000000-0008-0000-0100-00004B04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100" name="Shape 3">
          <a:extLst>
            <a:ext uri="{FF2B5EF4-FFF2-40B4-BE49-F238E27FC236}">
              <a16:creationId xmlns:a16="http://schemas.microsoft.com/office/drawing/2014/main" id="{00000000-0008-0000-0100-00004C04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101" name="Shape 4">
          <a:extLst>
            <a:ext uri="{FF2B5EF4-FFF2-40B4-BE49-F238E27FC236}">
              <a16:creationId xmlns:a16="http://schemas.microsoft.com/office/drawing/2014/main" id="{00000000-0008-0000-0100-00004D04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102" name="Shape 3">
          <a:extLst>
            <a:ext uri="{FF2B5EF4-FFF2-40B4-BE49-F238E27FC236}">
              <a16:creationId xmlns:a16="http://schemas.microsoft.com/office/drawing/2014/main" id="{00000000-0008-0000-0100-00004E04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103" name="Shape 4">
          <a:extLst>
            <a:ext uri="{FF2B5EF4-FFF2-40B4-BE49-F238E27FC236}">
              <a16:creationId xmlns:a16="http://schemas.microsoft.com/office/drawing/2014/main" id="{00000000-0008-0000-0100-00004F04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104" name="Shape 3">
          <a:extLst>
            <a:ext uri="{FF2B5EF4-FFF2-40B4-BE49-F238E27FC236}">
              <a16:creationId xmlns:a16="http://schemas.microsoft.com/office/drawing/2014/main" id="{00000000-0008-0000-0100-00005004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105" name="Shape 4">
          <a:extLst>
            <a:ext uri="{FF2B5EF4-FFF2-40B4-BE49-F238E27FC236}">
              <a16:creationId xmlns:a16="http://schemas.microsoft.com/office/drawing/2014/main" id="{00000000-0008-0000-0100-00005104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106" name="Shape 3">
          <a:extLst>
            <a:ext uri="{FF2B5EF4-FFF2-40B4-BE49-F238E27FC236}">
              <a16:creationId xmlns:a16="http://schemas.microsoft.com/office/drawing/2014/main" id="{00000000-0008-0000-0100-00005204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107" name="Shape 4">
          <a:extLst>
            <a:ext uri="{FF2B5EF4-FFF2-40B4-BE49-F238E27FC236}">
              <a16:creationId xmlns:a16="http://schemas.microsoft.com/office/drawing/2014/main" id="{00000000-0008-0000-0100-00005304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108" name="Shape 3">
          <a:extLst>
            <a:ext uri="{FF2B5EF4-FFF2-40B4-BE49-F238E27FC236}">
              <a16:creationId xmlns:a16="http://schemas.microsoft.com/office/drawing/2014/main" id="{00000000-0008-0000-0100-00005404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109" name="Shape 4">
          <a:extLst>
            <a:ext uri="{FF2B5EF4-FFF2-40B4-BE49-F238E27FC236}">
              <a16:creationId xmlns:a16="http://schemas.microsoft.com/office/drawing/2014/main" id="{00000000-0008-0000-0100-00005504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110" name="Shape 3">
          <a:extLst>
            <a:ext uri="{FF2B5EF4-FFF2-40B4-BE49-F238E27FC236}">
              <a16:creationId xmlns:a16="http://schemas.microsoft.com/office/drawing/2014/main" id="{00000000-0008-0000-0100-00005604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  <xdr:oneCellAnchor>
    <xdr:from>
      <xdr:col>7</xdr:col>
      <xdr:colOff>2924175</xdr:colOff>
      <xdr:row>19</xdr:row>
      <xdr:rowOff>0</xdr:rowOff>
    </xdr:from>
    <xdr:ext cx="133350" cy="266700"/>
    <xdr:sp macro="" textlink="">
      <xdr:nvSpPr>
        <xdr:cNvPr id="1111" name="Shape 4">
          <a:extLst>
            <a:ext uri="{FF2B5EF4-FFF2-40B4-BE49-F238E27FC236}">
              <a16:creationId xmlns:a16="http://schemas.microsoft.com/office/drawing/2014/main" id="{00000000-0008-0000-0100-000057040000}"/>
            </a:ext>
          </a:extLst>
        </xdr:cNvPr>
        <xdr:cNvSpPr txBox="1"/>
      </xdr:nvSpPr>
      <xdr:spPr>
        <a:xfrm>
          <a:off x="13696950" y="3819525"/>
          <a:ext cx="133350" cy="266700"/>
        </a:xfrm>
        <a:prstGeom prst="rect">
          <a:avLst/>
        </a:prstGeom>
        <a:noFill/>
        <a:ln>
          <a:noFill/>
        </a:ln>
      </xdr:spPr>
      <xdr:txBody>
        <a:bodyPr spcFirstLastPara="1" wrap="square" lIns="91425" tIns="45700" rIns="91425" bIns="45700" anchor="t" anchorCtr="0">
          <a:spAutoFit/>
        </a:bodyPr>
        <a:lstStyle/>
        <a:p>
          <a:pPr marL="0" lvl="0" indent="0" algn="l" rtl="0">
            <a:spcBef>
              <a:spcPts val="0"/>
            </a:spcBef>
            <a:spcAft>
              <a:spcPts val="0"/>
            </a:spcAft>
            <a:buNone/>
          </a:pPr>
          <a:endParaRPr sz="1100"/>
        </a:p>
      </xdr:txBody>
    </xdr:sp>
    <xdr:clientData fLocksWithSheet="0"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6</xdr:row>
      <xdr:rowOff>0</xdr:rowOff>
    </xdr:from>
    <xdr:to>
      <xdr:col>32</xdr:col>
      <xdr:colOff>0</xdr:colOff>
      <xdr:row>6</xdr:row>
      <xdr:rowOff>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SpPr>
          <a:spLocks noChangeArrowheads="1"/>
        </xdr:cNvSpPr>
      </xdr:nvSpPr>
      <xdr:spPr bwMode="auto">
        <a:xfrm>
          <a:off x="7191375" y="866775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0</xdr:colOff>
      <xdr:row>6</xdr:row>
      <xdr:rowOff>0</xdr:rowOff>
    </xdr:from>
    <xdr:to>
      <xdr:col>36</xdr:col>
      <xdr:colOff>200025</xdr:colOff>
      <xdr:row>6</xdr:row>
      <xdr:rowOff>0</xdr:rowOff>
    </xdr:to>
    <xdr:sp macro="" textlink="" fLocksText="0">
      <xdr:nvSpPr>
        <xdr:cNvPr id="3" name="Text Box 4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SpPr txBox="1">
          <a:spLocks noChangeArrowheads="1"/>
        </xdr:cNvSpPr>
      </xdr:nvSpPr>
      <xdr:spPr bwMode="auto">
        <a:xfrm>
          <a:off x="942975" y="866775"/>
          <a:ext cx="73247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 fLocksWithSheet="0"/>
  </xdr:twoCellAnchor>
  <xdr:twoCellAnchor>
    <xdr:from>
      <xdr:col>32</xdr:col>
      <xdr:colOff>0</xdr:colOff>
      <xdr:row>6</xdr:row>
      <xdr:rowOff>0</xdr:rowOff>
    </xdr:from>
    <xdr:to>
      <xdr:col>32</xdr:col>
      <xdr:colOff>0</xdr:colOff>
      <xdr:row>6</xdr:row>
      <xdr:rowOff>0</xdr:rowOff>
    </xdr:to>
    <xdr:sp macro="" textlink="">
      <xdr:nvSpPr>
        <xdr:cNvPr id="4" name="Oval 8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SpPr>
          <a:spLocks noChangeArrowheads="1"/>
        </xdr:cNvSpPr>
      </xdr:nvSpPr>
      <xdr:spPr bwMode="auto">
        <a:xfrm>
          <a:off x="7191375" y="866775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0</xdr:colOff>
      <xdr:row>6</xdr:row>
      <xdr:rowOff>0</xdr:rowOff>
    </xdr:from>
    <xdr:to>
      <xdr:col>36</xdr:col>
      <xdr:colOff>200025</xdr:colOff>
      <xdr:row>6</xdr:row>
      <xdr:rowOff>0</xdr:rowOff>
    </xdr:to>
    <xdr:sp macro="" textlink="" fLocksText="0">
      <xdr:nvSpPr>
        <xdr:cNvPr id="5" name="Text Box 11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SpPr txBox="1">
          <a:spLocks noChangeArrowheads="1"/>
        </xdr:cNvSpPr>
      </xdr:nvSpPr>
      <xdr:spPr bwMode="auto">
        <a:xfrm>
          <a:off x="942975" y="866775"/>
          <a:ext cx="73247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 fLocksWithSheet="0"/>
  </xdr:twoCellAnchor>
  <xdr:twoCellAnchor>
    <xdr:from>
      <xdr:col>29</xdr:col>
      <xdr:colOff>202406</xdr:colOff>
      <xdr:row>0</xdr:row>
      <xdr:rowOff>59531</xdr:rowOff>
    </xdr:from>
    <xdr:to>
      <xdr:col>38</xdr:col>
      <xdr:colOff>166687</xdr:colOff>
      <xdr:row>2</xdr:row>
      <xdr:rowOff>169436</xdr:rowOff>
    </xdr:to>
    <xdr:pic>
      <xdr:nvPicPr>
        <xdr:cNvPr id="7" name="Imagem 2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4064"/>
        <a:stretch/>
      </xdr:blipFill>
      <xdr:spPr bwMode="auto">
        <a:xfrm>
          <a:off x="6929437" y="59531"/>
          <a:ext cx="1946672" cy="568296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32</xdr:col>
      <xdr:colOff>0</xdr:colOff>
      <xdr:row>6</xdr:row>
      <xdr:rowOff>0</xdr:rowOff>
    </xdr:from>
    <xdr:to>
      <xdr:col>32</xdr:col>
      <xdr:colOff>0</xdr:colOff>
      <xdr:row>6</xdr:row>
      <xdr:rowOff>0</xdr:rowOff>
    </xdr:to>
    <xdr:sp macro="" textlink="">
      <xdr:nvSpPr>
        <xdr:cNvPr id="2" name="Oval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>
          <a:spLocks noChangeArrowheads="1"/>
        </xdr:cNvSpPr>
      </xdr:nvSpPr>
      <xdr:spPr bwMode="auto">
        <a:xfrm>
          <a:off x="7191375" y="904875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0</xdr:colOff>
      <xdr:row>6</xdr:row>
      <xdr:rowOff>0</xdr:rowOff>
    </xdr:from>
    <xdr:to>
      <xdr:col>36</xdr:col>
      <xdr:colOff>200025</xdr:colOff>
      <xdr:row>6</xdr:row>
      <xdr:rowOff>0</xdr:rowOff>
    </xdr:to>
    <xdr:sp macro="" textlink="" fLocksText="0">
      <xdr:nvSpPr>
        <xdr:cNvPr id="3" name="Text Box 4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SpPr txBox="1">
          <a:spLocks noChangeArrowheads="1"/>
        </xdr:cNvSpPr>
      </xdr:nvSpPr>
      <xdr:spPr bwMode="auto">
        <a:xfrm>
          <a:off x="942975" y="904875"/>
          <a:ext cx="73247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 fLocksWithSheet="0"/>
  </xdr:twoCellAnchor>
  <xdr:twoCellAnchor>
    <xdr:from>
      <xdr:col>32</xdr:col>
      <xdr:colOff>0</xdr:colOff>
      <xdr:row>6</xdr:row>
      <xdr:rowOff>0</xdr:rowOff>
    </xdr:from>
    <xdr:to>
      <xdr:col>32</xdr:col>
      <xdr:colOff>0</xdr:colOff>
      <xdr:row>6</xdr:row>
      <xdr:rowOff>0</xdr:rowOff>
    </xdr:to>
    <xdr:sp macro="" textlink="">
      <xdr:nvSpPr>
        <xdr:cNvPr id="4" name="Oval 8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>
          <a:spLocks noChangeArrowheads="1"/>
        </xdr:cNvSpPr>
      </xdr:nvSpPr>
      <xdr:spPr bwMode="auto">
        <a:xfrm>
          <a:off x="7191375" y="904875"/>
          <a:ext cx="0" cy="0"/>
        </a:xfrm>
        <a:prstGeom prst="ellips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sp>
    <xdr:clientData/>
  </xdr:twoCellAnchor>
  <xdr:twoCellAnchor>
    <xdr:from>
      <xdr:col>4</xdr:col>
      <xdr:colOff>0</xdr:colOff>
      <xdr:row>6</xdr:row>
      <xdr:rowOff>0</xdr:rowOff>
    </xdr:from>
    <xdr:to>
      <xdr:col>36</xdr:col>
      <xdr:colOff>200025</xdr:colOff>
      <xdr:row>6</xdr:row>
      <xdr:rowOff>0</xdr:rowOff>
    </xdr:to>
    <xdr:sp macro="" textlink="" fLocksText="0">
      <xdr:nvSpPr>
        <xdr:cNvPr id="5" name="Text Box 11">
          <a:extLst>
            <a:ext uri="{FF2B5EF4-FFF2-40B4-BE49-F238E27FC236}">
              <a16:creationId xmlns:a16="http://schemas.microsoft.com/office/drawing/2014/main" id="{00000000-0008-0000-0300-000005000000}"/>
            </a:ext>
          </a:extLst>
        </xdr:cNvPr>
        <xdr:cNvSpPr txBox="1">
          <a:spLocks noChangeArrowheads="1"/>
        </xdr:cNvSpPr>
      </xdr:nvSpPr>
      <xdr:spPr bwMode="auto">
        <a:xfrm>
          <a:off x="942975" y="904875"/>
          <a:ext cx="7324725" cy="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l" rtl="0">
            <a:defRPr sz="1000"/>
          </a:pPr>
          <a:endParaRPr lang="pt-BR" sz="9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 fLocksWithSheet="0"/>
  </xdr:twoCellAnchor>
  <xdr:twoCellAnchor>
    <xdr:from>
      <xdr:col>30</xdr:col>
      <xdr:colOff>152596</xdr:colOff>
      <xdr:row>0</xdr:row>
      <xdr:rowOff>66262</xdr:rowOff>
    </xdr:from>
    <xdr:to>
      <xdr:col>38</xdr:col>
      <xdr:colOff>157373</xdr:colOff>
      <xdr:row>2</xdr:row>
      <xdr:rowOff>107008</xdr:rowOff>
    </xdr:to>
    <xdr:pic>
      <xdr:nvPicPr>
        <xdr:cNvPr id="7" name="Imagem 2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r="24586"/>
        <a:stretch/>
      </xdr:blipFill>
      <xdr:spPr bwMode="auto">
        <a:xfrm>
          <a:off x="6944335" y="66262"/>
          <a:ext cx="1727560" cy="496289"/>
        </a:xfrm>
        <a:prstGeom prst="rect">
          <a:avLst/>
        </a:prstGeom>
        <a:noFill/>
        <a:ln>
          <a:noFill/>
        </a:ln>
        <a:effectLst/>
        <a:extLst>
          <a:ext uri="{909E8E84-426E-40DD-AFC4-6F175D3DCCD1}">
            <a14:hiddenFill xmlns:a14="http://schemas.microsoft.com/office/drawing/2010/main">
              <a:blipFill dpi="0" rotWithShape="0">
                <a:blip xmlns:r="http://schemas.openxmlformats.org/officeDocument/2006/relationships"/>
                <a:srcRect/>
                <a:stretch>
                  <a:fillRect/>
                </a:stretch>
              </a:blip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3465A4"/>
              </a:solidFill>
              <a:round/>
              <a:headEnd/>
              <a:tailEnd/>
            </a14:hiddenLine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Users\Ana\Google%20Drive\ENGENHARIA\PREFEITURA%20MUNICIPAL%20DE%20LEOPOLDINA\2.PORTICO\Revis&#227;o%2004.07\PLANILHA%20M&#218;LTIPLA%20-%202022%20-%2030.06.22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ervidor\1.%20a1mc%20engenharia%20e%20projetos\CORREIO\26.%20CRISTIANE\PLANILHA%20M&#218;LTIPLA%20V3.0.5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  <sheetName val="PLANILHA MÚLTIPLA - 2022 - 30"/>
    </sheetNames>
    <sheetDataSet>
      <sheetData sheetId="0" refreshError="1"/>
      <sheetData sheetId="1">
        <row r="18">
          <cell r="F18" t="str">
            <v>DESONERADO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ENU"/>
      <sheetName val="DADOS"/>
      <sheetName val="NOVO"/>
      <sheetName val="BDI"/>
      <sheetName val="ORÇAMENTO"/>
      <sheetName val="CÁLCULO"/>
      <sheetName val="EVENTOS"/>
      <sheetName val="CRONO"/>
      <sheetName val="CRONOPLE"/>
      <sheetName val="PLE"/>
      <sheetName val="QCI"/>
      <sheetName val="BM"/>
      <sheetName val="RRE"/>
      <sheetName val="OFÍCIO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persons/person.xml><?xml version="1.0" encoding="utf-8"?>
<personList xmlns="http://schemas.microsoft.com/office/spreadsheetml/2018/threadedcomments" xmlns:x="http://schemas.openxmlformats.org/spreadsheetml/2006/main"/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ela1" displayName="Tabela1" ref="A7:I82" totalsRowShown="0" headerRowDxfId="14" dataDxfId="12" totalsRowDxfId="10" headerRowBorderDxfId="13" tableBorderDxfId="11" totalsRowBorderDxfId="9">
  <tableColumns count="9">
    <tableColumn id="1" xr3:uid="{00000000-0010-0000-0000-000001000000}" name="ITEM" totalsRowDxfId="8"/>
    <tableColumn id="2" xr3:uid="{00000000-0010-0000-0000-000002000000}" name="CÓDIGO" totalsRowDxfId="7"/>
    <tableColumn id="3" xr3:uid="{00000000-0010-0000-0000-000003000000}" name="REF. ONERADA_x000a_SINAPI 02/2024_x000a_SINAPI 11/2023*_x000a_SICRO 10/2023" totalsRowDxfId="6"/>
    <tableColumn id="4" xr3:uid="{00000000-0010-0000-0000-000004000000}" name="DESCRIÇÃO" totalsRowDxfId="5"/>
    <tableColumn id="5" xr3:uid="{00000000-0010-0000-0000-000005000000}" name="UNID." totalsRowDxfId="4"/>
    <tableColumn id="6" xr3:uid="{00000000-0010-0000-0000-000006000000}" name="QTD" totalsRowDxfId="3"/>
    <tableColumn id="7" xr3:uid="{00000000-0010-0000-0000-000007000000}" name="R$ UNIT._x000a_SEM BDI" totalsRowDxfId="2"/>
    <tableColumn id="9" xr3:uid="{00000000-0010-0000-0000-000009000000}" name="R$ UNIT. COM BDI" totalsRowDxfId="1"/>
    <tableColumn id="10" xr3:uid="{00000000-0010-0000-0000-00000A000000}" name="R$ TOTAL_x000a_COM BDI" totalsRowDxfId="0"/>
  </tableColumns>
  <tableStyleInfo name="TableStyleLight9" showFirstColumn="0" showLastColumn="0" showRowStripes="1" showColumnStripes="0"/>
</table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omments" Target="../comments1.xml"/><Relationship Id="rId4" Type="http://schemas.openxmlformats.org/officeDocument/2006/relationships/table" Target="../tables/table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/>
    <pageSetUpPr fitToPage="1"/>
  </sheetPr>
  <dimension ref="A1:I82"/>
  <sheetViews>
    <sheetView tabSelected="1" view="pageBreakPreview" zoomScale="80" zoomScaleNormal="80" zoomScaleSheetLayoutView="80" workbookViewId="0">
      <pane ySplit="8" topLeftCell="A74" activePane="bottomLeft" state="frozen"/>
      <selection pane="bottomLeft" activeCell="K3" sqref="K3"/>
    </sheetView>
  </sheetViews>
  <sheetFormatPr defaultRowHeight="15" x14ac:dyDescent="0.25"/>
  <cols>
    <col min="1" max="1" width="7.85546875" style="8" bestFit="1" customWidth="1"/>
    <col min="2" max="2" width="13.28515625" style="8" hidden="1" customWidth="1"/>
    <col min="3" max="3" width="14.7109375" style="8" hidden="1" customWidth="1"/>
    <col min="4" max="4" width="62.5703125" style="9" customWidth="1"/>
    <col min="5" max="5" width="11.140625" style="8" bestFit="1" customWidth="1"/>
    <col min="6" max="6" width="16" style="10" bestFit="1" customWidth="1"/>
    <col min="7" max="7" width="13.7109375" style="70" bestFit="1" customWidth="1"/>
    <col min="8" max="8" width="11.140625" style="10" customWidth="1"/>
    <col min="9" max="9" width="13.7109375" style="10" customWidth="1"/>
  </cols>
  <sheetData>
    <row r="1" spans="1:9" ht="20.25" x14ac:dyDescent="0.25">
      <c r="A1" s="160" t="s">
        <v>121</v>
      </c>
      <c r="B1" s="161"/>
      <c r="C1" s="161"/>
      <c r="D1" s="161"/>
      <c r="E1" s="161"/>
      <c r="F1" s="161"/>
      <c r="G1" s="161"/>
      <c r="H1" s="161"/>
      <c r="I1" s="162"/>
    </row>
    <row r="2" spans="1:9" ht="15.75" x14ac:dyDescent="0.25">
      <c r="A2" s="163" t="s">
        <v>122</v>
      </c>
      <c r="B2" s="164"/>
      <c r="C2" s="164"/>
      <c r="D2" s="164"/>
      <c r="E2" s="164"/>
      <c r="F2" s="164"/>
      <c r="G2" s="164"/>
      <c r="H2" s="164"/>
      <c r="I2" s="165"/>
    </row>
    <row r="3" spans="1:9" x14ac:dyDescent="0.25">
      <c r="A3" s="166" t="s">
        <v>123</v>
      </c>
      <c r="B3" s="167"/>
      <c r="C3" s="167"/>
      <c r="D3" s="167"/>
      <c r="E3" s="167"/>
      <c r="F3" s="167"/>
      <c r="G3" s="167"/>
      <c r="H3" s="167"/>
      <c r="I3" s="168"/>
    </row>
    <row r="4" spans="1:9" x14ac:dyDescent="0.25">
      <c r="A4" s="169" t="s">
        <v>245</v>
      </c>
      <c r="B4" s="170"/>
      <c r="C4" s="170"/>
      <c r="D4" s="170"/>
      <c r="E4" s="170"/>
      <c r="F4" s="170"/>
      <c r="G4" s="170"/>
      <c r="H4" s="170"/>
      <c r="I4" s="171"/>
    </row>
    <row r="5" spans="1:9" x14ac:dyDescent="0.25">
      <c r="A5" s="172" t="s">
        <v>124</v>
      </c>
      <c r="B5" s="176" t="s">
        <v>241</v>
      </c>
      <c r="C5" s="177"/>
      <c r="D5" s="177"/>
      <c r="E5" s="175" t="s">
        <v>125</v>
      </c>
      <c r="F5" s="175" t="s">
        <v>235</v>
      </c>
      <c r="G5" s="174" t="s">
        <v>231</v>
      </c>
      <c r="H5" s="174"/>
      <c r="I5" s="140">
        <f>'CP BDI OBRA'!AI9</f>
        <v>0.23997034600964118</v>
      </c>
    </row>
    <row r="6" spans="1:9" x14ac:dyDescent="0.25">
      <c r="A6" s="173"/>
      <c r="B6" s="178"/>
      <c r="C6" s="179"/>
      <c r="D6" s="179"/>
      <c r="E6" s="175"/>
      <c r="F6" s="175"/>
      <c r="G6" s="174" t="s">
        <v>232</v>
      </c>
      <c r="H6" s="174"/>
      <c r="I6" s="140">
        <f>'CP BDI MATERIAIS'!AI9</f>
        <v>0.15999110198131761</v>
      </c>
    </row>
    <row r="7" spans="1:9" ht="51.75" x14ac:dyDescent="0.25">
      <c r="A7" s="65" t="s">
        <v>0</v>
      </c>
      <c r="B7" s="65" t="s">
        <v>2</v>
      </c>
      <c r="C7" s="87" t="s">
        <v>234</v>
      </c>
      <c r="D7" s="65" t="s">
        <v>25</v>
      </c>
      <c r="E7" s="65" t="s">
        <v>127</v>
      </c>
      <c r="F7" s="66" t="s">
        <v>126</v>
      </c>
      <c r="G7" s="67" t="s">
        <v>206</v>
      </c>
      <c r="H7" s="67" t="s">
        <v>207</v>
      </c>
      <c r="I7" s="67" t="s">
        <v>205</v>
      </c>
    </row>
    <row r="8" spans="1:9" s="103" customFormat="1" ht="15.75" x14ac:dyDescent="0.25">
      <c r="A8" s="157" t="s">
        <v>247</v>
      </c>
      <c r="B8" s="120"/>
      <c r="C8" s="120"/>
      <c r="D8" s="119"/>
      <c r="E8" s="117"/>
      <c r="F8" s="119"/>
      <c r="G8" s="119"/>
      <c r="H8" s="118"/>
      <c r="I8" s="116">
        <f>(I9+I15+I18+I24+I32+I63+I69+I81)</f>
        <v>0</v>
      </c>
    </row>
    <row r="9" spans="1:9" ht="15.75" x14ac:dyDescent="0.25">
      <c r="A9" s="123">
        <v>1</v>
      </c>
      <c r="B9" s="123"/>
      <c r="C9" s="123"/>
      <c r="D9" s="124" t="s">
        <v>26</v>
      </c>
      <c r="E9" s="123"/>
      <c r="F9" s="71"/>
      <c r="G9" s="71"/>
      <c r="H9" s="71"/>
      <c r="I9" s="71">
        <f>SUBTOTAL(109,I10:I14)</f>
        <v>0</v>
      </c>
    </row>
    <row r="10" spans="1:9" ht="31.5" x14ac:dyDescent="0.25">
      <c r="A10" s="68" t="s">
        <v>3</v>
      </c>
      <c r="B10" s="68">
        <v>103689</v>
      </c>
      <c r="C10" s="68" t="s">
        <v>4</v>
      </c>
      <c r="D10" s="114" t="s">
        <v>150</v>
      </c>
      <c r="E10" s="68" t="s">
        <v>115</v>
      </c>
      <c r="F10" s="90">
        <v>2.88</v>
      </c>
      <c r="G10" s="158"/>
      <c r="H10" s="60">
        <f>ROUNDDOWN(Tabela1[[#This Row],[R$ UNIT.
SEM BDI]]*(1+I$5),2)</f>
        <v>0</v>
      </c>
      <c r="I10" s="60">
        <f>ROUND(Tabela1[[#This Row],[R$ UNIT. COM BDI]]*Tabela1[[#This Row],[QTD]],2)</f>
        <v>0</v>
      </c>
    </row>
    <row r="11" spans="1:9" ht="15.75" x14ac:dyDescent="0.25">
      <c r="A11" s="68" t="s">
        <v>27</v>
      </c>
      <c r="B11" s="68" t="s">
        <v>76</v>
      </c>
      <c r="C11" s="68" t="s">
        <v>4</v>
      </c>
      <c r="D11" s="114" t="s">
        <v>200</v>
      </c>
      <c r="E11" s="68" t="s">
        <v>115</v>
      </c>
      <c r="F11" s="90">
        <v>100</v>
      </c>
      <c r="G11" s="158"/>
      <c r="H11" s="60">
        <f>ROUND(Tabela1[[#This Row],[R$ UNIT.
SEM BDI]]*(1+I$5),2)</f>
        <v>0</v>
      </c>
      <c r="I11" s="60">
        <f>ROUND(Tabela1[[#This Row],[R$ UNIT. COM BDI]]*Tabela1[[#This Row],[QTD]],2)</f>
        <v>0</v>
      </c>
    </row>
    <row r="12" spans="1:9" ht="31.5" x14ac:dyDescent="0.25">
      <c r="A12" s="68" t="s">
        <v>28</v>
      </c>
      <c r="B12" s="77" t="s">
        <v>151</v>
      </c>
      <c r="C12" s="77" t="s">
        <v>9</v>
      </c>
      <c r="D12" s="105" t="s">
        <v>242</v>
      </c>
      <c r="E12" s="77" t="s">
        <v>127</v>
      </c>
      <c r="F12" s="90">
        <v>2</v>
      </c>
      <c r="G12" s="158"/>
      <c r="H12" s="60">
        <f>ROUND(Tabela1[[#This Row],[R$ UNIT.
SEM BDI]]*(1+I$5),2)</f>
        <v>0</v>
      </c>
      <c r="I12" s="60">
        <f>ROUND(Tabela1[[#This Row],[R$ UNIT. COM BDI]]*Tabela1[[#This Row],[QTD]],2)</f>
        <v>0</v>
      </c>
    </row>
    <row r="13" spans="1:9" ht="31.5" x14ac:dyDescent="0.25">
      <c r="A13" s="68" t="s">
        <v>29</v>
      </c>
      <c r="B13" s="77" t="s">
        <v>152</v>
      </c>
      <c r="C13" s="77" t="s">
        <v>9</v>
      </c>
      <c r="D13" s="105" t="s">
        <v>77</v>
      </c>
      <c r="E13" s="77" t="s">
        <v>127</v>
      </c>
      <c r="F13" s="90">
        <v>1</v>
      </c>
      <c r="G13" s="158"/>
      <c r="H13" s="60">
        <f>ROUND(Tabela1[[#This Row],[R$ UNIT.
SEM BDI]]*(1+I$5),2)</f>
        <v>0</v>
      </c>
      <c r="I13" s="60">
        <f>ROUND(Tabela1[[#This Row],[R$ UNIT. COM BDI]]*Tabela1[[#This Row],[QTD]],2)</f>
        <v>0</v>
      </c>
    </row>
    <row r="14" spans="1:9" ht="31.5" x14ac:dyDescent="0.25">
      <c r="A14" s="68" t="s">
        <v>157</v>
      </c>
      <c r="B14" s="77" t="s">
        <v>153</v>
      </c>
      <c r="C14" s="77" t="s">
        <v>9</v>
      </c>
      <c r="D14" s="105" t="s">
        <v>158</v>
      </c>
      <c r="E14" s="77" t="s">
        <v>127</v>
      </c>
      <c r="F14" s="90">
        <v>1</v>
      </c>
      <c r="G14" s="158"/>
      <c r="H14" s="60">
        <f>ROUND(Tabela1[[#This Row],[R$ UNIT.
SEM BDI]]*(1+I$5),2)</f>
        <v>0</v>
      </c>
      <c r="I14" s="60">
        <f>ROUND(Tabela1[[#This Row],[R$ UNIT. COM BDI]]*Tabela1[[#This Row],[QTD]],2)</f>
        <v>0</v>
      </c>
    </row>
    <row r="15" spans="1:9" ht="15.75" x14ac:dyDescent="0.25">
      <c r="A15" s="123" t="s">
        <v>98</v>
      </c>
      <c r="B15" s="123"/>
      <c r="C15" s="123"/>
      <c r="D15" s="124" t="s">
        <v>99</v>
      </c>
      <c r="E15" s="123"/>
      <c r="F15" s="71"/>
      <c r="G15" s="71"/>
      <c r="H15" s="71"/>
      <c r="I15" s="71">
        <f>SUBTOTAL(109,I16:I17)</f>
        <v>0</v>
      </c>
    </row>
    <row r="16" spans="1:9" ht="47.25" x14ac:dyDescent="0.25">
      <c r="A16" s="68" t="s">
        <v>31</v>
      </c>
      <c r="B16" s="6">
        <v>10779</v>
      </c>
      <c r="C16" s="68" t="s">
        <v>4</v>
      </c>
      <c r="D16" s="114" t="s">
        <v>227</v>
      </c>
      <c r="E16" s="68" t="s">
        <v>120</v>
      </c>
      <c r="F16" s="90">
        <v>5</v>
      </c>
      <c r="G16" s="158"/>
      <c r="H16" s="60">
        <f>ROUNDDOWN(Tabela1[[#This Row],[R$ UNIT.
SEM BDI]]*(1+I$6),2)</f>
        <v>0</v>
      </c>
      <c r="I16" s="60">
        <f>ROUND(Tabela1[[#This Row],[R$ UNIT. COM BDI]]*Tabela1[[#This Row],[QTD]],2)</f>
        <v>0</v>
      </c>
    </row>
    <row r="17" spans="1:9" ht="47.25" x14ac:dyDescent="0.25">
      <c r="A17" s="68" t="s">
        <v>72</v>
      </c>
      <c r="B17" s="6">
        <v>10775</v>
      </c>
      <c r="C17" s="68" t="s">
        <v>4</v>
      </c>
      <c r="D17" s="114" t="s">
        <v>228</v>
      </c>
      <c r="E17" s="68" t="s">
        <v>120</v>
      </c>
      <c r="F17" s="90">
        <v>5</v>
      </c>
      <c r="G17" s="158"/>
      <c r="H17" s="60">
        <f>ROUND(Tabela1[[#This Row],[R$ UNIT.
SEM BDI]]*(1+I$6),2)</f>
        <v>0</v>
      </c>
      <c r="I17" s="60">
        <f>ROUND(Tabela1[[#This Row],[R$ UNIT. COM BDI]]*Tabela1[[#This Row],[QTD]],2)</f>
        <v>0</v>
      </c>
    </row>
    <row r="18" spans="1:9" ht="31.5" x14ac:dyDescent="0.25">
      <c r="A18" s="123" t="s">
        <v>12</v>
      </c>
      <c r="B18" s="123"/>
      <c r="C18" s="123"/>
      <c r="D18" s="124" t="s">
        <v>240</v>
      </c>
      <c r="E18" s="150"/>
      <c r="F18" s="150"/>
      <c r="G18" s="150"/>
      <c r="H18" s="156"/>
      <c r="I18" s="71">
        <f>SUBTOTAL(109,I19:I23)</f>
        <v>0</v>
      </c>
    </row>
    <row r="19" spans="1:9" s="63" customFormat="1" ht="31.5" x14ac:dyDescent="0.25">
      <c r="A19" s="68" t="s">
        <v>33</v>
      </c>
      <c r="B19" s="6">
        <v>90777</v>
      </c>
      <c r="C19" s="68" t="s">
        <v>4</v>
      </c>
      <c r="D19" s="114" t="s">
        <v>239</v>
      </c>
      <c r="E19" s="68" t="s">
        <v>8</v>
      </c>
      <c r="F19" s="90">
        <v>330</v>
      </c>
      <c r="G19" s="158"/>
      <c r="H19" s="60">
        <f>ROUND(Tabela1[[#This Row],[R$ UNIT.
SEM BDI]]*(1+I$5),2)</f>
        <v>0</v>
      </c>
      <c r="I19" s="60">
        <f>ROUND(Tabela1[[#This Row],[R$ UNIT. COM BDI]]*Tabela1[[#This Row],[QTD]],2)</f>
        <v>0</v>
      </c>
    </row>
    <row r="20" spans="1:9" s="63" customFormat="1" ht="15.75" x14ac:dyDescent="0.25">
      <c r="A20" s="68" t="s">
        <v>35</v>
      </c>
      <c r="B20" s="6">
        <v>93572</v>
      </c>
      <c r="C20" s="68" t="s">
        <v>4</v>
      </c>
      <c r="D20" s="114" t="s">
        <v>100</v>
      </c>
      <c r="E20" s="68" t="s">
        <v>30</v>
      </c>
      <c r="F20" s="90">
        <v>5</v>
      </c>
      <c r="G20" s="158"/>
      <c r="H20" s="60">
        <f>ROUND(Tabela1[[#This Row],[R$ UNIT.
SEM BDI]]*(1+I$5),2)</f>
        <v>0</v>
      </c>
      <c r="I20" s="60">
        <f>ROUND(Tabela1[[#This Row],[R$ UNIT. COM BDI]]*Tabela1[[#This Row],[QTD]],2)</f>
        <v>0</v>
      </c>
    </row>
    <row r="21" spans="1:9" s="63" customFormat="1" ht="47.25" x14ac:dyDescent="0.25">
      <c r="A21" s="68" t="s">
        <v>75</v>
      </c>
      <c r="B21" s="6">
        <v>100289</v>
      </c>
      <c r="C21" s="68" t="s">
        <v>4</v>
      </c>
      <c r="D21" s="114" t="s">
        <v>160</v>
      </c>
      <c r="E21" s="68" t="s">
        <v>8</v>
      </c>
      <c r="F21" s="90">
        <v>1380</v>
      </c>
      <c r="G21" s="158"/>
      <c r="H21" s="60">
        <f>ROUND(Tabela1[[#This Row],[R$ UNIT.
SEM BDI]]*(1+I$5),2)</f>
        <v>0</v>
      </c>
      <c r="I21" s="60">
        <f>ROUND(Tabela1[[#This Row],[R$ UNIT. COM BDI]]*Tabela1[[#This Row],[QTD]],2)</f>
        <v>0</v>
      </c>
    </row>
    <row r="22" spans="1:9" s="63" customFormat="1" ht="34.5" x14ac:dyDescent="0.25">
      <c r="A22" s="68" t="s">
        <v>132</v>
      </c>
      <c r="B22" s="6">
        <v>88326</v>
      </c>
      <c r="C22" s="149" t="s">
        <v>233</v>
      </c>
      <c r="D22" s="105" t="s">
        <v>159</v>
      </c>
      <c r="E22" s="77" t="s">
        <v>8</v>
      </c>
      <c r="F22" s="90">
        <v>980</v>
      </c>
      <c r="G22" s="158"/>
      <c r="H22" s="60">
        <f>ROUND(Tabela1[[#This Row],[R$ UNIT.
SEM BDI]]*(1+I$5),2)</f>
        <v>0</v>
      </c>
      <c r="I22" s="60">
        <f>ROUND(Tabela1[[#This Row],[R$ UNIT. COM BDI]]*Tabela1[[#This Row],[QTD]],2)</f>
        <v>0</v>
      </c>
    </row>
    <row r="23" spans="1:9" s="63" customFormat="1" ht="15.75" x14ac:dyDescent="0.25">
      <c r="A23" s="68" t="s">
        <v>133</v>
      </c>
      <c r="B23" s="6">
        <v>90781</v>
      </c>
      <c r="C23" s="68" t="s">
        <v>4</v>
      </c>
      <c r="D23" s="114" t="s">
        <v>238</v>
      </c>
      <c r="E23" s="68" t="s">
        <v>8</v>
      </c>
      <c r="F23" s="90">
        <v>110</v>
      </c>
      <c r="G23" s="158"/>
      <c r="H23" s="60">
        <f>ROUND(Tabela1[[#This Row],[R$ UNIT.
SEM BDI]]*(1+I$5),2)</f>
        <v>0</v>
      </c>
      <c r="I23" s="60">
        <f>ROUND(Tabela1[[#This Row],[R$ UNIT. COM BDI]]*Tabela1[[#This Row],[QTD]],2)</f>
        <v>0</v>
      </c>
    </row>
    <row r="24" spans="1:9" ht="15.75" x14ac:dyDescent="0.25">
      <c r="A24" s="123" t="s">
        <v>10</v>
      </c>
      <c r="B24" s="123"/>
      <c r="C24" s="123"/>
      <c r="D24" s="124" t="s">
        <v>32</v>
      </c>
      <c r="E24" s="123"/>
      <c r="F24" s="71"/>
      <c r="G24" s="71"/>
      <c r="H24" s="71"/>
      <c r="I24" s="71">
        <f>SUBTOTAL(109,I25:I31)</f>
        <v>0</v>
      </c>
    </row>
    <row r="25" spans="1:9" ht="15.75" x14ac:dyDescent="0.25">
      <c r="A25" s="125" t="s">
        <v>71</v>
      </c>
      <c r="B25" s="127" t="s">
        <v>130</v>
      </c>
      <c r="C25" s="77" t="s">
        <v>130</v>
      </c>
      <c r="D25" s="142" t="s">
        <v>34</v>
      </c>
      <c r="E25" s="143"/>
      <c r="F25" s="151"/>
      <c r="G25" s="151"/>
      <c r="H25" s="126"/>
      <c r="I25" s="126">
        <f>SUBTOTAL(109,I26:I27)</f>
        <v>0</v>
      </c>
    </row>
    <row r="26" spans="1:9" ht="78.75" x14ac:dyDescent="0.25">
      <c r="A26" s="68" t="s">
        <v>101</v>
      </c>
      <c r="B26" s="127">
        <v>101266</v>
      </c>
      <c r="C26" s="77" t="s">
        <v>4</v>
      </c>
      <c r="D26" s="105" t="s">
        <v>226</v>
      </c>
      <c r="E26" s="77" t="s">
        <v>118</v>
      </c>
      <c r="F26" s="90">
        <v>128.595</v>
      </c>
      <c r="G26" s="158"/>
      <c r="H26" s="60">
        <f>ROUNDDOWN(Tabela1[[#This Row],[R$ UNIT.
SEM BDI]]*(1+I$5),2)</f>
        <v>0</v>
      </c>
      <c r="I26" s="60">
        <f>ROUND(Tabela1[[#This Row],[R$ UNIT. COM BDI]]*Tabela1[[#This Row],[QTD]],2)</f>
        <v>0</v>
      </c>
    </row>
    <row r="27" spans="1:9" ht="31.5" x14ac:dyDescent="0.25">
      <c r="A27" s="68" t="s">
        <v>102</v>
      </c>
      <c r="B27" s="77" t="s">
        <v>74</v>
      </c>
      <c r="C27" s="77" t="s">
        <v>4</v>
      </c>
      <c r="D27" s="105" t="s">
        <v>73</v>
      </c>
      <c r="E27" s="77" t="s">
        <v>118</v>
      </c>
      <c r="F27" s="90">
        <v>92.425000000000011</v>
      </c>
      <c r="G27" s="158"/>
      <c r="H27" s="60">
        <f>ROUND(Tabela1[[#This Row],[R$ UNIT.
SEM BDI]]*(1+I$5),2)</f>
        <v>0</v>
      </c>
      <c r="I27" s="60">
        <f>ROUND(Tabela1[[#This Row],[R$ UNIT. COM BDI]]*Tabela1[[#This Row],[QTD]],2)</f>
        <v>0</v>
      </c>
    </row>
    <row r="28" spans="1:9" ht="47.25" customHeight="1" x14ac:dyDescent="0.25">
      <c r="A28" s="125" t="s">
        <v>78</v>
      </c>
      <c r="B28" s="77" t="s">
        <v>130</v>
      </c>
      <c r="C28" s="77" t="s">
        <v>130</v>
      </c>
      <c r="D28" s="142" t="s">
        <v>208</v>
      </c>
      <c r="E28" s="143"/>
      <c r="F28" s="151"/>
      <c r="G28" s="151"/>
      <c r="H28" s="126"/>
      <c r="I28" s="126">
        <f>SUBTOTAL(109,I29:I31)</f>
        <v>0</v>
      </c>
    </row>
    <row r="29" spans="1:9" s="63" customFormat="1" ht="63" x14ac:dyDescent="0.25">
      <c r="A29" s="77" t="s">
        <v>103</v>
      </c>
      <c r="B29" s="127">
        <v>100974</v>
      </c>
      <c r="C29" s="77" t="s">
        <v>4</v>
      </c>
      <c r="D29" s="105" t="s">
        <v>237</v>
      </c>
      <c r="E29" s="77" t="s">
        <v>118</v>
      </c>
      <c r="F29" s="90">
        <v>36.164999999999999</v>
      </c>
      <c r="G29" s="158"/>
      <c r="H29" s="60">
        <f>ROUND(Tabela1[[#This Row],[R$ UNIT.
SEM BDI]]*(1+I$5),2)</f>
        <v>0</v>
      </c>
      <c r="I29" s="90">
        <f>ROUND(Tabela1[[#This Row],[R$ UNIT. COM BDI]]*Tabela1[[#This Row],[QTD]],2)</f>
        <v>0</v>
      </c>
    </row>
    <row r="30" spans="1:9" s="63" customFormat="1" ht="47.25" x14ac:dyDescent="0.25">
      <c r="A30" s="77" t="s">
        <v>104</v>
      </c>
      <c r="B30" s="127">
        <v>95875</v>
      </c>
      <c r="C30" s="77" t="s">
        <v>4</v>
      </c>
      <c r="D30" s="105" t="s">
        <v>211</v>
      </c>
      <c r="E30" s="77" t="s">
        <v>119</v>
      </c>
      <c r="F30" s="90">
        <v>225.66499999999999</v>
      </c>
      <c r="G30" s="158"/>
      <c r="H30" s="60">
        <f>ROUND(Tabela1[[#This Row],[R$ UNIT.
SEM BDI]]*(1+I$5),2)</f>
        <v>0</v>
      </c>
      <c r="I30" s="90">
        <f>ROUND(Tabela1[[#This Row],[R$ UNIT. COM BDI]]*Tabela1[[#This Row],[QTD]],2)</f>
        <v>0</v>
      </c>
    </row>
    <row r="31" spans="1:9" s="63" customFormat="1" ht="32.25" customHeight="1" x14ac:dyDescent="0.25">
      <c r="A31" s="77" t="s">
        <v>105</v>
      </c>
      <c r="B31" s="77" t="s">
        <v>106</v>
      </c>
      <c r="C31" s="77" t="s">
        <v>107</v>
      </c>
      <c r="D31" s="105" t="s">
        <v>229</v>
      </c>
      <c r="E31" s="77" t="s">
        <v>118</v>
      </c>
      <c r="F31" s="90">
        <v>36.17</v>
      </c>
      <c r="G31" s="158"/>
      <c r="H31" s="60">
        <f>ROUNDDOWN(Tabela1[[#This Row],[R$ UNIT.
SEM BDI]]*(1+I$6),2)</f>
        <v>0</v>
      </c>
      <c r="I31" s="60">
        <f>ROUNDDOWN(Tabela1[[#This Row],[R$ UNIT. COM BDI]]*Tabela1[[#This Row],[QTD]],2)</f>
        <v>0</v>
      </c>
    </row>
    <row r="32" spans="1:9" ht="15.75" x14ac:dyDescent="0.25">
      <c r="A32" s="123" t="s">
        <v>11</v>
      </c>
      <c r="B32" s="128"/>
      <c r="C32" s="123"/>
      <c r="D32" s="124" t="s">
        <v>148</v>
      </c>
      <c r="E32" s="123"/>
      <c r="F32" s="71"/>
      <c r="G32" s="71"/>
      <c r="H32" s="71"/>
      <c r="I32" s="71">
        <f>SUBTOTAL(109,I33:I62)</f>
        <v>0</v>
      </c>
    </row>
    <row r="33" spans="1:9" ht="15.75" x14ac:dyDescent="0.25">
      <c r="A33" s="110" t="s">
        <v>37</v>
      </c>
      <c r="B33" s="111"/>
      <c r="C33" s="111"/>
      <c r="D33" s="129" t="s">
        <v>236</v>
      </c>
      <c r="E33" s="111"/>
      <c r="F33" s="112"/>
      <c r="G33" s="112"/>
      <c r="H33" s="112"/>
      <c r="I33" s="130">
        <f>SUBTOTAL(109,I34:I40)</f>
        <v>0</v>
      </c>
    </row>
    <row r="34" spans="1:9" s="78" customFormat="1" ht="31.5" x14ac:dyDescent="0.25">
      <c r="A34" s="131" t="s">
        <v>163</v>
      </c>
      <c r="B34" s="7">
        <v>99058</v>
      </c>
      <c r="C34" s="61" t="s">
        <v>4</v>
      </c>
      <c r="D34" s="105" t="s">
        <v>189</v>
      </c>
      <c r="E34" s="77" t="s">
        <v>127</v>
      </c>
      <c r="F34" s="90">
        <v>16</v>
      </c>
      <c r="G34" s="158"/>
      <c r="H34" s="60">
        <f>ROUNDDOWN(Tabela1[[#This Row],[R$ UNIT.
SEM BDI]]*(1+I$5),2)</f>
        <v>0</v>
      </c>
      <c r="I34" s="60">
        <f>ROUND(Tabela1[[#This Row],[R$ UNIT. COM BDI]]*Tabela1[[#This Row],[QTD]],2)</f>
        <v>0</v>
      </c>
    </row>
    <row r="35" spans="1:9" ht="94.5" x14ac:dyDescent="0.25">
      <c r="A35" s="131" t="s">
        <v>165</v>
      </c>
      <c r="B35" s="77" t="s">
        <v>193</v>
      </c>
      <c r="C35" s="77" t="s">
        <v>4</v>
      </c>
      <c r="D35" s="105" t="s">
        <v>194</v>
      </c>
      <c r="E35" s="77" t="s">
        <v>5</v>
      </c>
      <c r="F35" s="90">
        <v>192</v>
      </c>
      <c r="G35" s="158"/>
      <c r="H35" s="90">
        <f>ROUND(Tabela1[[#This Row],[R$ UNIT.
SEM BDI]]*(1+I$5),3)</f>
        <v>0</v>
      </c>
      <c r="I35" s="60">
        <f>ROUND(Tabela1[[#This Row],[R$ UNIT. COM BDI]]*Tabela1[[#This Row],[QTD]],2)</f>
        <v>0</v>
      </c>
    </row>
    <row r="36" spans="1:9" ht="47.25" x14ac:dyDescent="0.25">
      <c r="A36" s="131" t="s">
        <v>166</v>
      </c>
      <c r="B36" s="77" t="s">
        <v>138</v>
      </c>
      <c r="C36" s="77" t="s">
        <v>94</v>
      </c>
      <c r="D36" s="105" t="s">
        <v>140</v>
      </c>
      <c r="E36" s="77" t="s">
        <v>5</v>
      </c>
      <c r="F36" s="90">
        <v>192</v>
      </c>
      <c r="G36" s="158"/>
      <c r="H36" s="60">
        <f>ROUND(Tabela1[[#This Row],[R$ UNIT.
SEM BDI]]*(1+I$5),2)</f>
        <v>0</v>
      </c>
      <c r="I36" s="60">
        <f>ROUND(Tabela1[[#This Row],[R$ UNIT. COM BDI]]*Tabela1[[#This Row],[QTD]],2)</f>
        <v>0</v>
      </c>
    </row>
    <row r="37" spans="1:9" ht="63" x14ac:dyDescent="0.25">
      <c r="A37" s="131" t="s">
        <v>167</v>
      </c>
      <c r="B37" s="77" t="s">
        <v>139</v>
      </c>
      <c r="C37" s="77" t="s">
        <v>94</v>
      </c>
      <c r="D37" s="105" t="s">
        <v>141</v>
      </c>
      <c r="E37" s="77" t="s">
        <v>127</v>
      </c>
      <c r="F37" s="90">
        <v>16</v>
      </c>
      <c r="G37" s="158"/>
      <c r="H37" s="60">
        <f>ROUNDDOWN(Tabela1[[#This Row],[R$ UNIT.
SEM BDI]]*(1+I$5),2)</f>
        <v>0</v>
      </c>
      <c r="I37" s="60">
        <f>ROUND(Tabela1[[#This Row],[R$ UNIT. COM BDI]]*Tabela1[[#This Row],[QTD]],2)</f>
        <v>0</v>
      </c>
    </row>
    <row r="38" spans="1:9" ht="63" x14ac:dyDescent="0.25">
      <c r="A38" s="131" t="s">
        <v>168</v>
      </c>
      <c r="B38" s="127">
        <v>100974</v>
      </c>
      <c r="C38" s="77" t="s">
        <v>4</v>
      </c>
      <c r="D38" s="105" t="s">
        <v>237</v>
      </c>
      <c r="E38" s="77" t="s">
        <v>118</v>
      </c>
      <c r="F38" s="90">
        <v>1.508</v>
      </c>
      <c r="G38" s="158"/>
      <c r="H38" s="60">
        <f>ROUNDDOWN(Tabela1[[#This Row],[R$ UNIT.
SEM BDI]]*(1+I$5),2)</f>
        <v>0</v>
      </c>
      <c r="I38" s="90">
        <f>ROUNDDOWN(Tabela1[[#This Row],[R$ UNIT. COM BDI]]*Tabela1[[#This Row],[QTD]],2)</f>
        <v>0</v>
      </c>
    </row>
    <row r="39" spans="1:9" ht="47.25" x14ac:dyDescent="0.25">
      <c r="A39" s="131" t="s">
        <v>169</v>
      </c>
      <c r="B39" s="127">
        <v>95875</v>
      </c>
      <c r="C39" s="77" t="s">
        <v>4</v>
      </c>
      <c r="D39" s="105" t="s">
        <v>211</v>
      </c>
      <c r="E39" s="77" t="s">
        <v>119</v>
      </c>
      <c r="F39" s="90">
        <v>9.41</v>
      </c>
      <c r="G39" s="158"/>
      <c r="H39" s="60">
        <f>ROUND(Tabela1[[#This Row],[R$ UNIT.
SEM BDI]]*(1+I$5),2)</f>
        <v>0</v>
      </c>
      <c r="I39" s="90">
        <f>ROUND(Tabela1[[#This Row],[R$ UNIT. COM BDI]]*Tabela1[[#This Row],[QTD]],2)</f>
        <v>0</v>
      </c>
    </row>
    <row r="40" spans="1:9" ht="47.25" x14ac:dyDescent="0.25">
      <c r="A40" s="131" t="s">
        <v>170</v>
      </c>
      <c r="B40" s="77" t="s">
        <v>106</v>
      </c>
      <c r="C40" s="77" t="s">
        <v>107</v>
      </c>
      <c r="D40" s="105" t="s">
        <v>229</v>
      </c>
      <c r="E40" s="77" t="s">
        <v>118</v>
      </c>
      <c r="F40" s="90">
        <v>1.508</v>
      </c>
      <c r="G40" s="158"/>
      <c r="H40" s="60">
        <f>ROUNDDOWN(Tabela1[[#This Row],[R$ UNIT.
SEM BDI]]*(1+I$6),2)</f>
        <v>0</v>
      </c>
      <c r="I40" s="60">
        <f>ROUNDDOWN(Tabela1[[#This Row],[R$ UNIT. COM BDI]]*Tabela1[[#This Row],[QTD]],2)</f>
        <v>0</v>
      </c>
    </row>
    <row r="41" spans="1:9" s="107" customFormat="1" ht="15.75" x14ac:dyDescent="0.25">
      <c r="A41" s="110" t="s">
        <v>79</v>
      </c>
      <c r="B41" s="111"/>
      <c r="C41" s="111"/>
      <c r="D41" s="108" t="s">
        <v>164</v>
      </c>
      <c r="E41" s="111"/>
      <c r="F41" s="112"/>
      <c r="G41" s="155"/>
      <c r="H41" s="112"/>
      <c r="I41" s="109">
        <f>SUBTOTAL(109,I42:I50)</f>
        <v>0</v>
      </c>
    </row>
    <row r="42" spans="1:9" s="113" customFormat="1" ht="31.5" x14ac:dyDescent="0.25">
      <c r="A42" s="77" t="s">
        <v>183</v>
      </c>
      <c r="B42" s="7">
        <v>99058</v>
      </c>
      <c r="C42" s="61" t="s">
        <v>4</v>
      </c>
      <c r="D42" s="105" t="s">
        <v>190</v>
      </c>
      <c r="E42" s="77" t="s">
        <v>127</v>
      </c>
      <c r="F42" s="90">
        <v>12</v>
      </c>
      <c r="G42" s="158"/>
      <c r="H42" s="60">
        <f>ROUNDDOWN(Tabela1[[#This Row],[R$ UNIT.
SEM BDI]]*(1+I$5),2)</f>
        <v>0</v>
      </c>
      <c r="I42" s="60">
        <f>ROUND(Tabela1[[#This Row],[R$ UNIT. COM BDI]]*Tabela1[[#This Row],[QTD]],2)</f>
        <v>0</v>
      </c>
    </row>
    <row r="43" spans="1:9" ht="31.5" x14ac:dyDescent="0.25">
      <c r="A43" s="77" t="s">
        <v>184</v>
      </c>
      <c r="B43" s="77" t="s">
        <v>142</v>
      </c>
      <c r="C43" s="77" t="s">
        <v>94</v>
      </c>
      <c r="D43" s="105" t="s">
        <v>195</v>
      </c>
      <c r="E43" s="77" t="s">
        <v>5</v>
      </c>
      <c r="F43" s="90">
        <v>36</v>
      </c>
      <c r="G43" s="158"/>
      <c r="H43" s="60">
        <f>ROUNDDOWN(Tabela1[[#This Row],[R$ UNIT.
SEM BDI]]*(1+I$5),2)</f>
        <v>0</v>
      </c>
      <c r="I43" s="60">
        <f>ROUND(Tabela1[[#This Row],[R$ UNIT. COM BDI]]*Tabela1[[#This Row],[QTD]],2)</f>
        <v>0</v>
      </c>
    </row>
    <row r="44" spans="1:9" ht="31.5" x14ac:dyDescent="0.25">
      <c r="A44" s="77" t="s">
        <v>185</v>
      </c>
      <c r="B44" s="77" t="s">
        <v>143</v>
      </c>
      <c r="C44" s="77" t="s">
        <v>94</v>
      </c>
      <c r="D44" s="105" t="s">
        <v>196</v>
      </c>
      <c r="E44" s="77" t="s">
        <v>5</v>
      </c>
      <c r="F44" s="90">
        <v>36</v>
      </c>
      <c r="G44" s="158"/>
      <c r="H44" s="90">
        <f>ROUND(Tabela1[[#This Row],[R$ UNIT.
SEM BDI]]*(1+I$5),3)</f>
        <v>0</v>
      </c>
      <c r="I44" s="60">
        <f>ROUND(Tabela1[[#This Row],[R$ UNIT. COM BDI]]*Tabela1[[#This Row],[QTD]],2)</f>
        <v>0</v>
      </c>
    </row>
    <row r="45" spans="1:9" ht="47.25" x14ac:dyDescent="0.25">
      <c r="A45" s="77" t="s">
        <v>186</v>
      </c>
      <c r="B45" s="77" t="s">
        <v>146</v>
      </c>
      <c r="C45" s="106" t="s">
        <v>4</v>
      </c>
      <c r="D45" s="105" t="s">
        <v>201</v>
      </c>
      <c r="E45" s="77" t="s">
        <v>6</v>
      </c>
      <c r="F45" s="90">
        <v>29.568999999999999</v>
      </c>
      <c r="G45" s="158"/>
      <c r="H45" s="60">
        <f>ROUND(Tabela1[[#This Row],[R$ UNIT.
SEM BDI]]*(1+I$5),2)</f>
        <v>0</v>
      </c>
      <c r="I45" s="60">
        <f>ROUND(Tabela1[[#This Row],[R$ UNIT. COM BDI]]*Tabela1[[#This Row],[QTD]],2)</f>
        <v>0</v>
      </c>
    </row>
    <row r="46" spans="1:9" ht="31.5" x14ac:dyDescent="0.25">
      <c r="A46" s="77" t="s">
        <v>187</v>
      </c>
      <c r="B46" s="77" t="s">
        <v>147</v>
      </c>
      <c r="C46" s="106" t="s">
        <v>4</v>
      </c>
      <c r="D46" s="105" t="s">
        <v>202</v>
      </c>
      <c r="E46" s="77" t="s">
        <v>6</v>
      </c>
      <c r="F46" s="90">
        <v>293.505</v>
      </c>
      <c r="G46" s="158"/>
      <c r="H46" s="90">
        <f>ROUNDDOWN(Tabela1[[#This Row],[R$ UNIT.
SEM BDI]]*(1+I$5),3)</f>
        <v>0</v>
      </c>
      <c r="I46" s="60">
        <f>ROUND(Tabela1[[#This Row],[R$ UNIT. COM BDI]]*Tabela1[[#This Row],[QTD]],2)</f>
        <v>0</v>
      </c>
    </row>
    <row r="47" spans="1:9" ht="31.5" x14ac:dyDescent="0.25">
      <c r="A47" s="77" t="s">
        <v>188</v>
      </c>
      <c r="B47" s="77" t="s">
        <v>144</v>
      </c>
      <c r="C47" s="106" t="s">
        <v>4</v>
      </c>
      <c r="D47" s="105" t="s">
        <v>145</v>
      </c>
      <c r="E47" s="77" t="s">
        <v>127</v>
      </c>
      <c r="F47" s="90">
        <v>12</v>
      </c>
      <c r="G47" s="158"/>
      <c r="H47" s="60">
        <f>ROUNDDOWN(Tabela1[[#This Row],[R$ UNIT.
SEM BDI]]*(1+I$5),2)</f>
        <v>0</v>
      </c>
      <c r="I47" s="60">
        <f>ROUND(Tabela1[[#This Row],[R$ UNIT. COM BDI]]*Tabela1[[#This Row],[QTD]],2)</f>
        <v>0</v>
      </c>
    </row>
    <row r="48" spans="1:9" ht="63" x14ac:dyDescent="0.25">
      <c r="A48" s="77" t="s">
        <v>197</v>
      </c>
      <c r="B48" s="127">
        <v>100974</v>
      </c>
      <c r="C48" s="77" t="s">
        <v>4</v>
      </c>
      <c r="D48" s="105" t="s">
        <v>237</v>
      </c>
      <c r="E48" s="77" t="s">
        <v>118</v>
      </c>
      <c r="F48" s="90">
        <v>3.53</v>
      </c>
      <c r="G48" s="158"/>
      <c r="H48" s="60">
        <f>ROUND(Tabela1[[#This Row],[R$ UNIT.
SEM BDI]]*(1+I$5),2)</f>
        <v>0</v>
      </c>
      <c r="I48" s="90">
        <f>ROUND(Tabela1[[#This Row],[R$ UNIT. COM BDI]]*Tabela1[[#This Row],[QTD]],2)</f>
        <v>0</v>
      </c>
    </row>
    <row r="49" spans="1:9" ht="47.25" x14ac:dyDescent="0.25">
      <c r="A49" s="77" t="s">
        <v>198</v>
      </c>
      <c r="B49" s="127">
        <v>95875</v>
      </c>
      <c r="C49" s="77" t="s">
        <v>4</v>
      </c>
      <c r="D49" s="105" t="s">
        <v>211</v>
      </c>
      <c r="E49" s="77" t="s">
        <v>119</v>
      </c>
      <c r="F49" s="90">
        <v>22.05</v>
      </c>
      <c r="G49" s="158"/>
      <c r="H49" s="60">
        <f>ROUND(Tabela1[[#This Row],[R$ UNIT.
SEM BDI]]*(1+I$5),2)</f>
        <v>0</v>
      </c>
      <c r="I49" s="90">
        <f>ROUND(Tabela1[[#This Row],[R$ UNIT. COM BDI]]*Tabela1[[#This Row],[QTD]],2)</f>
        <v>0</v>
      </c>
    </row>
    <row r="50" spans="1:9" ht="47.25" x14ac:dyDescent="0.25">
      <c r="A50" s="77" t="s">
        <v>199</v>
      </c>
      <c r="B50" s="77" t="s">
        <v>106</v>
      </c>
      <c r="C50" s="77" t="s">
        <v>107</v>
      </c>
      <c r="D50" s="105" t="s">
        <v>229</v>
      </c>
      <c r="E50" s="77" t="s">
        <v>118</v>
      </c>
      <c r="F50" s="90">
        <v>3.53</v>
      </c>
      <c r="G50" s="158"/>
      <c r="H50" s="60">
        <f>ROUND(Tabela1[[#This Row],[R$ UNIT.
SEM BDI]]*(1+I$6),2)</f>
        <v>0</v>
      </c>
      <c r="I50" s="60">
        <f>ROUND(Tabela1[[#This Row],[R$ UNIT. COM BDI]]*Tabela1[[#This Row],[QTD]],2)</f>
        <v>0</v>
      </c>
    </row>
    <row r="51" spans="1:9" ht="15.75" x14ac:dyDescent="0.25">
      <c r="A51" s="110" t="s">
        <v>38</v>
      </c>
      <c r="B51" s="115"/>
      <c r="C51" s="115"/>
      <c r="D51" s="129" t="s">
        <v>171</v>
      </c>
      <c r="E51" s="115"/>
      <c r="F51" s="132"/>
      <c r="G51" s="132"/>
      <c r="H51" s="132"/>
      <c r="I51" s="130">
        <f>SUBTOTAL(109,I52:I62)</f>
        <v>0</v>
      </c>
    </row>
    <row r="52" spans="1:9" s="78" customFormat="1" ht="31.5" x14ac:dyDescent="0.25">
      <c r="A52" s="77" t="s">
        <v>172</v>
      </c>
      <c r="B52" s="7">
        <v>99058</v>
      </c>
      <c r="C52" s="61" t="s">
        <v>4</v>
      </c>
      <c r="D52" s="79" t="s">
        <v>191</v>
      </c>
      <c r="E52" s="127" t="s">
        <v>127</v>
      </c>
      <c r="F52" s="152">
        <v>29.995000000000001</v>
      </c>
      <c r="G52" s="158"/>
      <c r="H52" s="60">
        <f>ROUND(Tabela1[[#This Row],[R$ UNIT.
SEM BDI]]*(1+I$5),2)</f>
        <v>0</v>
      </c>
      <c r="I52" s="5">
        <f>ROUND(Tabela1[[#This Row],[R$ UNIT. COM BDI]]*Tabela1[[#This Row],[QTD]],2)</f>
        <v>0</v>
      </c>
    </row>
    <row r="53" spans="1:9" ht="47.25" x14ac:dyDescent="0.25">
      <c r="A53" s="77" t="s">
        <v>173</v>
      </c>
      <c r="B53" s="77" t="s">
        <v>149</v>
      </c>
      <c r="C53" s="106" t="s">
        <v>4</v>
      </c>
      <c r="D53" s="105" t="s">
        <v>212</v>
      </c>
      <c r="E53" s="127" t="s">
        <v>6</v>
      </c>
      <c r="F53" s="90">
        <v>1802.74</v>
      </c>
      <c r="G53" s="158"/>
      <c r="H53" s="90">
        <f>ROUND(Tabela1[[#This Row],[R$ UNIT.
SEM BDI]]*(1+I$5),3)</f>
        <v>0</v>
      </c>
      <c r="I53" s="60">
        <f>ROUND(Tabela1[[#This Row],[R$ UNIT. COM BDI]]*Tabela1[[#This Row],[QTD]],2)</f>
        <v>0</v>
      </c>
    </row>
    <row r="54" spans="1:9" ht="47.25" x14ac:dyDescent="0.25">
      <c r="A54" s="77" t="s">
        <v>174</v>
      </c>
      <c r="B54" s="6">
        <v>100346</v>
      </c>
      <c r="C54" s="106" t="s">
        <v>4</v>
      </c>
      <c r="D54" s="79" t="s">
        <v>203</v>
      </c>
      <c r="E54" s="127" t="s">
        <v>6</v>
      </c>
      <c r="F54" s="90">
        <v>757.43500000000006</v>
      </c>
      <c r="G54" s="158"/>
      <c r="H54" s="90">
        <f>ROUND(Tabela1[[#This Row],[R$ UNIT.
SEM BDI]]*(1+I$5),3)</f>
        <v>0</v>
      </c>
      <c r="I54" s="60">
        <f>ROUND(Tabela1[[#This Row],[R$ UNIT. COM BDI]]*Tabela1[[#This Row],[QTD]],2)</f>
        <v>0</v>
      </c>
    </row>
    <row r="55" spans="1:9" ht="47.25" x14ac:dyDescent="0.25">
      <c r="A55" s="77" t="s">
        <v>175</v>
      </c>
      <c r="B55" s="82" t="s">
        <v>154</v>
      </c>
      <c r="C55" s="121" t="s">
        <v>9</v>
      </c>
      <c r="D55" s="79" t="s">
        <v>243</v>
      </c>
      <c r="E55" s="82" t="s">
        <v>115</v>
      </c>
      <c r="F55" s="152">
        <v>130.10500000000002</v>
      </c>
      <c r="G55" s="158"/>
      <c r="H55" s="60">
        <f>ROUNDDOWN(Tabela1[[#This Row],[R$ UNIT.
SEM BDI]]*(1+I$5),2)</f>
        <v>0</v>
      </c>
      <c r="I55" s="5">
        <f>ROUNDDOWN(Tabela1[[#This Row],[R$ UNIT. COM BDI]]*Tabela1[[#This Row],[QTD]],2)</f>
        <v>0</v>
      </c>
    </row>
    <row r="56" spans="1:9" ht="47.25" x14ac:dyDescent="0.25">
      <c r="A56" s="77" t="s">
        <v>176</v>
      </c>
      <c r="B56" s="77" t="s">
        <v>161</v>
      </c>
      <c r="C56" s="121" t="s">
        <v>4</v>
      </c>
      <c r="D56" s="122" t="s">
        <v>162</v>
      </c>
      <c r="E56" s="82" t="s">
        <v>118</v>
      </c>
      <c r="F56" s="152">
        <v>22.545999999999999</v>
      </c>
      <c r="G56" s="158"/>
      <c r="H56" s="60">
        <f>ROUND(Tabela1[[#This Row],[R$ UNIT.
SEM BDI]]*(1+I$5),2)</f>
        <v>0</v>
      </c>
      <c r="I56" s="5">
        <f>ROUND(Tabela1[[#This Row],[R$ UNIT. COM BDI]]*Tabela1[[#This Row],[QTD]],2)</f>
        <v>0</v>
      </c>
    </row>
    <row r="57" spans="1:9" ht="31.5" x14ac:dyDescent="0.25">
      <c r="A57" s="77" t="s">
        <v>177</v>
      </c>
      <c r="B57" s="4" t="s">
        <v>84</v>
      </c>
      <c r="C57" s="62" t="s">
        <v>4</v>
      </c>
      <c r="D57" s="92" t="s">
        <v>85</v>
      </c>
      <c r="E57" s="82" t="s">
        <v>127</v>
      </c>
      <c r="F57" s="152">
        <v>30</v>
      </c>
      <c r="G57" s="158"/>
      <c r="H57" s="60">
        <f>ROUND(Tabela1[[#This Row],[R$ UNIT.
SEM BDI]]*(1+I$5),2)</f>
        <v>0</v>
      </c>
      <c r="I57" s="5">
        <f>ROUND(Tabela1[[#This Row],[R$ UNIT. COM BDI]]*Tabela1[[#This Row],[QTD]],2)</f>
        <v>0</v>
      </c>
    </row>
    <row r="58" spans="1:9" ht="31.5" x14ac:dyDescent="0.25">
      <c r="A58" s="77" t="s">
        <v>178</v>
      </c>
      <c r="B58" s="6">
        <v>102716</v>
      </c>
      <c r="C58" s="62" t="s">
        <v>4</v>
      </c>
      <c r="D58" s="122" t="s">
        <v>7</v>
      </c>
      <c r="E58" s="82" t="s">
        <v>118</v>
      </c>
      <c r="F58" s="152">
        <v>13.01</v>
      </c>
      <c r="G58" s="158"/>
      <c r="H58" s="60">
        <f>ROUND(Tabela1[[#This Row],[R$ UNIT.
SEM BDI]]*(1+I$5),2)</f>
        <v>0</v>
      </c>
      <c r="I58" s="5">
        <f>ROUND(Tabela1[[#This Row],[R$ UNIT. COM BDI]]*Tabela1[[#This Row],[QTD]],2)</f>
        <v>0</v>
      </c>
    </row>
    <row r="59" spans="1:9" ht="31.5" x14ac:dyDescent="0.25">
      <c r="A59" s="77" t="s">
        <v>179</v>
      </c>
      <c r="B59" s="82" t="s">
        <v>155</v>
      </c>
      <c r="C59" s="121" t="s">
        <v>9</v>
      </c>
      <c r="D59" s="122" t="s">
        <v>216</v>
      </c>
      <c r="E59" s="82" t="s">
        <v>118</v>
      </c>
      <c r="F59" s="152">
        <v>26.02</v>
      </c>
      <c r="G59" s="158"/>
      <c r="H59" s="60">
        <f>ROUND(Tabela1[[#This Row],[R$ UNIT.
SEM BDI]]*(1+I$5),2)</f>
        <v>0</v>
      </c>
      <c r="I59" s="5">
        <f>ROUND(Tabela1[[#This Row],[R$ UNIT. COM BDI]]*Tabela1[[#This Row],[QTD]],2)</f>
        <v>0</v>
      </c>
    </row>
    <row r="60" spans="1:9" s="63" customFormat="1" ht="78.75" x14ac:dyDescent="0.25">
      <c r="A60" s="77" t="s">
        <v>180</v>
      </c>
      <c r="B60" s="6">
        <v>20193</v>
      </c>
      <c r="C60" s="61" t="s">
        <v>112</v>
      </c>
      <c r="D60" s="79" t="s">
        <v>230</v>
      </c>
      <c r="E60" s="127" t="s">
        <v>113</v>
      </c>
      <c r="F60" s="152">
        <v>650.54500000000007</v>
      </c>
      <c r="G60" s="158"/>
      <c r="H60" s="60">
        <f>ROUND(Tabela1[[#This Row],[R$ UNIT.
SEM BDI]]*(1+I$6),2)</f>
        <v>0</v>
      </c>
      <c r="I60" s="5">
        <f>ROUND(Tabela1[[#This Row],[R$ UNIT. COM BDI]]*Tabela1[[#This Row],[QTD]],2)</f>
        <v>0</v>
      </c>
    </row>
    <row r="61" spans="1:9" s="78" customFormat="1" ht="47.25" x14ac:dyDescent="0.25">
      <c r="A61" s="77" t="s">
        <v>181</v>
      </c>
      <c r="B61" s="7">
        <v>97063</v>
      </c>
      <c r="C61" s="61" t="s">
        <v>4</v>
      </c>
      <c r="D61" s="79" t="s">
        <v>114</v>
      </c>
      <c r="E61" s="127" t="s">
        <v>115</v>
      </c>
      <c r="F61" s="152">
        <v>130.10500000000002</v>
      </c>
      <c r="G61" s="158"/>
      <c r="H61" s="60">
        <f>ROUNDDOWN(Tabela1[[#This Row],[R$ UNIT.
SEM BDI]]*(1+I$5),2)</f>
        <v>0</v>
      </c>
      <c r="I61" s="5">
        <f>ROUND(Tabela1[[#This Row],[R$ UNIT. COM BDI]]*Tabela1[[#This Row],[QTD]],2)</f>
        <v>0</v>
      </c>
    </row>
    <row r="62" spans="1:9" s="78" customFormat="1" ht="31.5" x14ac:dyDescent="0.25">
      <c r="A62" s="77" t="s">
        <v>182</v>
      </c>
      <c r="B62" s="7">
        <v>96616</v>
      </c>
      <c r="C62" s="61" t="s">
        <v>4</v>
      </c>
      <c r="D62" s="79" t="s">
        <v>217</v>
      </c>
      <c r="E62" s="127" t="s">
        <v>118</v>
      </c>
      <c r="F62" s="152">
        <v>0.89000000000000012</v>
      </c>
      <c r="G62" s="158"/>
      <c r="H62" s="60">
        <f>ROUND(Tabela1[[#This Row],[R$ UNIT.
SEM BDI]]*(1+I$5),2)</f>
        <v>0</v>
      </c>
      <c r="I62" s="5">
        <f>ROUND(Tabela1[[#This Row],[R$ UNIT. COM BDI]]*Tabela1[[#This Row],[QTD]],2)</f>
        <v>0</v>
      </c>
    </row>
    <row r="63" spans="1:9" ht="15.75" x14ac:dyDescent="0.25">
      <c r="A63" s="123" t="s">
        <v>92</v>
      </c>
      <c r="B63" s="128"/>
      <c r="C63" s="123"/>
      <c r="D63" s="124" t="s">
        <v>83</v>
      </c>
      <c r="E63" s="123"/>
      <c r="F63" s="71"/>
      <c r="G63" s="71"/>
      <c r="H63" s="71"/>
      <c r="I63" s="71">
        <f>SUBTOTAL(109,I64:I68)</f>
        <v>0</v>
      </c>
    </row>
    <row r="64" spans="1:9" ht="31.5" x14ac:dyDescent="0.25">
      <c r="A64" s="4" t="s">
        <v>88</v>
      </c>
      <c r="B64" s="7">
        <v>99058</v>
      </c>
      <c r="C64" s="61" t="s">
        <v>4</v>
      </c>
      <c r="D64" s="79" t="s">
        <v>192</v>
      </c>
      <c r="E64" s="6" t="s">
        <v>127</v>
      </c>
      <c r="F64" s="90">
        <v>214</v>
      </c>
      <c r="G64" s="158"/>
      <c r="H64" s="60">
        <f>ROUNDDOWN(Tabela1[[#This Row],[R$ UNIT.
SEM BDI]]*(1+I$5),2)</f>
        <v>0</v>
      </c>
      <c r="I64" s="5">
        <f>ROUND(Tabela1[[#This Row],[R$ UNIT. COM BDI]]*Tabela1[[#This Row],[QTD]],2)</f>
        <v>0</v>
      </c>
    </row>
    <row r="65" spans="1:9" ht="63" customHeight="1" x14ac:dyDescent="0.25">
      <c r="A65" s="4" t="s">
        <v>89</v>
      </c>
      <c r="B65" s="141">
        <v>91091</v>
      </c>
      <c r="C65" s="82" t="s">
        <v>4</v>
      </c>
      <c r="D65" s="92" t="s">
        <v>209</v>
      </c>
      <c r="E65" s="82" t="s">
        <v>115</v>
      </c>
      <c r="F65" s="90">
        <v>598.19000000000005</v>
      </c>
      <c r="G65" s="158"/>
      <c r="H65" s="60">
        <f>ROUND(Tabela1[[#This Row],[R$ UNIT.
SEM BDI]]*(1+I$5),2)</f>
        <v>0</v>
      </c>
      <c r="I65" s="5">
        <f>ROUND(Tabela1[[#This Row],[R$ UNIT. COM BDI]]*Tabela1[[#This Row],[QTD]],2)</f>
        <v>0</v>
      </c>
    </row>
    <row r="66" spans="1:9" ht="31.5" x14ac:dyDescent="0.25">
      <c r="A66" s="4" t="s">
        <v>90</v>
      </c>
      <c r="B66" s="4" t="s">
        <v>84</v>
      </c>
      <c r="C66" s="62" t="s">
        <v>4</v>
      </c>
      <c r="D66" s="75" t="s">
        <v>85</v>
      </c>
      <c r="E66" s="62" t="s">
        <v>127</v>
      </c>
      <c r="F66" s="90">
        <v>104</v>
      </c>
      <c r="G66" s="158"/>
      <c r="H66" s="60">
        <f>ROUND(Tabela1[[#This Row],[R$ UNIT.
SEM BDI]]*(1+I$5),2)</f>
        <v>0</v>
      </c>
      <c r="I66" s="5">
        <f>ROUND(Tabela1[[#This Row],[R$ UNIT. COM BDI]]*Tabela1[[#This Row],[QTD]],2)</f>
        <v>0</v>
      </c>
    </row>
    <row r="67" spans="1:9" ht="62.1" customHeight="1" x14ac:dyDescent="0.25">
      <c r="A67" s="4" t="s">
        <v>91</v>
      </c>
      <c r="B67" s="72" t="s">
        <v>86</v>
      </c>
      <c r="C67" s="61" t="s">
        <v>4</v>
      </c>
      <c r="D67" s="76" t="s">
        <v>87</v>
      </c>
      <c r="E67" s="62" t="s">
        <v>5</v>
      </c>
      <c r="F67" s="152">
        <v>660</v>
      </c>
      <c r="G67" s="158"/>
      <c r="H67" s="90">
        <f>ROUNDDOWN(Tabela1[[#This Row],[R$ UNIT.
SEM BDI]]*(1+I$5),3)</f>
        <v>0</v>
      </c>
      <c r="I67" s="5">
        <f>ROUND(Tabela1[[#This Row],[R$ UNIT. COM BDI]]*Tabela1[[#This Row],[QTD]],2)</f>
        <v>0</v>
      </c>
    </row>
    <row r="68" spans="1:9" ht="47.25" x14ac:dyDescent="0.25">
      <c r="A68" s="4" t="s">
        <v>129</v>
      </c>
      <c r="B68" s="80" t="s">
        <v>93</v>
      </c>
      <c r="C68" s="121" t="s">
        <v>4</v>
      </c>
      <c r="D68" s="84" t="s">
        <v>204</v>
      </c>
      <c r="E68" s="82" t="s">
        <v>115</v>
      </c>
      <c r="F68" s="90">
        <v>598.19000000000005</v>
      </c>
      <c r="G68" s="158"/>
      <c r="H68" s="60">
        <f>ROUNDDOWN(Tabela1[[#This Row],[R$ UNIT.
SEM BDI]]*(1+I$5),2)</f>
        <v>0</v>
      </c>
      <c r="I68" s="5">
        <f>ROUND(Tabela1[[#This Row],[R$ UNIT. COM BDI]]*Tabela1[[#This Row],[QTD]],2)</f>
        <v>0</v>
      </c>
    </row>
    <row r="69" spans="1:9" ht="15.75" x14ac:dyDescent="0.25">
      <c r="A69" s="123" t="s">
        <v>82</v>
      </c>
      <c r="B69" s="128"/>
      <c r="C69" s="123"/>
      <c r="D69" s="124" t="s">
        <v>36</v>
      </c>
      <c r="E69" s="123"/>
      <c r="F69" s="71"/>
      <c r="G69" s="71"/>
      <c r="H69" s="71"/>
      <c r="I69" s="71">
        <f>SUBTOTAL(109,I70:I80)</f>
        <v>0</v>
      </c>
    </row>
    <row r="70" spans="1:9" ht="47.25" x14ac:dyDescent="0.25">
      <c r="A70" s="4" t="s">
        <v>95</v>
      </c>
      <c r="B70" s="77" t="s">
        <v>136</v>
      </c>
      <c r="C70" s="83" t="s">
        <v>4</v>
      </c>
      <c r="D70" s="122" t="s">
        <v>137</v>
      </c>
      <c r="E70" s="82" t="s">
        <v>127</v>
      </c>
      <c r="F70" s="152">
        <v>6</v>
      </c>
      <c r="G70" s="158"/>
      <c r="H70" s="60">
        <f>ROUND(Tabela1[[#This Row],[R$ UNIT.
SEM BDI]]*(1+I$5),2)</f>
        <v>0</v>
      </c>
      <c r="I70" s="5">
        <f>ROUND(Tabela1[[#This Row],[R$ UNIT. COM BDI]]*Tabela1[[#This Row],[QTD]],2)</f>
        <v>0</v>
      </c>
    </row>
    <row r="71" spans="1:9" s="103" customFormat="1" ht="47.25" x14ac:dyDescent="0.25">
      <c r="A71" s="4" t="s">
        <v>96</v>
      </c>
      <c r="B71" s="77" t="s">
        <v>134</v>
      </c>
      <c r="C71" s="83" t="s">
        <v>4</v>
      </c>
      <c r="D71" s="122" t="s">
        <v>135</v>
      </c>
      <c r="E71" s="77" t="s">
        <v>5</v>
      </c>
      <c r="F71" s="152">
        <v>115</v>
      </c>
      <c r="G71" s="158"/>
      <c r="H71" s="60">
        <f>ROUNDDOWN(Tabela1[[#This Row],[R$ UNIT.
SEM BDI]]*(1+I$5),2)</f>
        <v>0</v>
      </c>
      <c r="I71" s="60">
        <f>ROUND(Tabela1[[#This Row],[R$ UNIT. COM BDI]]*Tabela1[[#This Row],[QTD]],2)</f>
        <v>0</v>
      </c>
    </row>
    <row r="72" spans="1:9" ht="47.25" x14ac:dyDescent="0.25">
      <c r="A72" s="4" t="s">
        <v>97</v>
      </c>
      <c r="B72" s="69" t="s">
        <v>81</v>
      </c>
      <c r="C72" s="61" t="s">
        <v>4</v>
      </c>
      <c r="D72" s="144" t="s">
        <v>80</v>
      </c>
      <c r="E72" s="77" t="s">
        <v>5</v>
      </c>
      <c r="F72" s="153">
        <v>32</v>
      </c>
      <c r="G72" s="158"/>
      <c r="H72" s="60">
        <f>ROUND(Tabela1[[#This Row],[R$ UNIT.
SEM BDI]]*(1+I$5),2)</f>
        <v>0</v>
      </c>
      <c r="I72" s="5">
        <f>ROUND(Tabela1[[#This Row],[R$ UNIT. COM BDI]]*Tabela1[[#This Row],[QTD]],2)</f>
        <v>0</v>
      </c>
    </row>
    <row r="73" spans="1:9" ht="47.25" x14ac:dyDescent="0.25">
      <c r="A73" s="4" t="s">
        <v>218</v>
      </c>
      <c r="B73" s="68" t="s">
        <v>214</v>
      </c>
      <c r="C73" s="61" t="s">
        <v>4</v>
      </c>
      <c r="D73" s="144" t="s">
        <v>213</v>
      </c>
      <c r="E73" s="77" t="s">
        <v>5</v>
      </c>
      <c r="F73" s="153">
        <v>29.5</v>
      </c>
      <c r="G73" s="158"/>
      <c r="H73" s="60">
        <f>ROUNDDOWN(Tabela1[[#This Row],[R$ UNIT.
SEM BDI]]*(1+I$5),2)</f>
        <v>0</v>
      </c>
      <c r="I73" s="5">
        <f>ROUND(Tabela1[[#This Row],[R$ UNIT. COM BDI]]*Tabela1[[#This Row],[QTD]],2)</f>
        <v>0</v>
      </c>
    </row>
    <row r="74" spans="1:9" ht="31.5" customHeight="1" x14ac:dyDescent="0.25">
      <c r="A74" s="4" t="s">
        <v>219</v>
      </c>
      <c r="B74" s="77" t="s">
        <v>156</v>
      </c>
      <c r="C74" s="83" t="s">
        <v>9</v>
      </c>
      <c r="D74" s="122" t="s">
        <v>215</v>
      </c>
      <c r="E74" s="82" t="s">
        <v>127</v>
      </c>
      <c r="F74" s="153">
        <v>3</v>
      </c>
      <c r="G74" s="158"/>
      <c r="H74" s="60">
        <f>ROUND(Tabela1[[#This Row],[R$ UNIT.
SEM BDI]]*(1+I$5),2)</f>
        <v>0</v>
      </c>
      <c r="I74" s="5">
        <f>ROUND(Tabela1[[#This Row],[R$ UNIT. COM BDI]]*Tabela1[[#This Row],[QTD]],2)</f>
        <v>0</v>
      </c>
    </row>
    <row r="75" spans="1:9" ht="15.75" x14ac:dyDescent="0.25">
      <c r="A75" s="4" t="s">
        <v>220</v>
      </c>
      <c r="B75" s="80" t="s">
        <v>110</v>
      </c>
      <c r="C75" s="83" t="s">
        <v>4</v>
      </c>
      <c r="D75" s="84" t="s">
        <v>111</v>
      </c>
      <c r="E75" s="82" t="s">
        <v>5</v>
      </c>
      <c r="F75" s="154">
        <v>147</v>
      </c>
      <c r="G75" s="158"/>
      <c r="H75" s="60">
        <f>ROUND(Tabela1[[#This Row],[R$ UNIT.
SEM BDI]]*(1+I$5),2)</f>
        <v>0</v>
      </c>
      <c r="I75" s="5">
        <f>ROUND(Tabela1[[#This Row],[R$ UNIT. COM BDI]]*Tabela1[[#This Row],[QTD]],2)</f>
        <v>0</v>
      </c>
    </row>
    <row r="76" spans="1:9" ht="78.75" x14ac:dyDescent="0.25">
      <c r="A76" s="4" t="s">
        <v>221</v>
      </c>
      <c r="B76" s="80" t="s">
        <v>116</v>
      </c>
      <c r="C76" s="64" t="s">
        <v>4</v>
      </c>
      <c r="D76" s="81" t="s">
        <v>117</v>
      </c>
      <c r="E76" s="82" t="s">
        <v>118</v>
      </c>
      <c r="F76" s="154">
        <v>19.200000000000003</v>
      </c>
      <c r="G76" s="158"/>
      <c r="H76" s="60">
        <f>ROUNDDOWN(Tabela1[[#This Row],[R$ UNIT.
SEM BDI]]*(1+I$5),2)</f>
        <v>0</v>
      </c>
      <c r="I76" s="5">
        <f>ROUND(Tabela1[[#This Row],[R$ UNIT. COM BDI]]*Tabela1[[#This Row],[QTD]],2)</f>
        <v>0</v>
      </c>
    </row>
    <row r="77" spans="1:9" ht="31.5" x14ac:dyDescent="0.25">
      <c r="A77" s="4" t="s">
        <v>222</v>
      </c>
      <c r="B77" s="4" t="s">
        <v>74</v>
      </c>
      <c r="C77" s="11" t="s">
        <v>4</v>
      </c>
      <c r="D77" s="145" t="s">
        <v>73</v>
      </c>
      <c r="E77" s="82" t="s">
        <v>118</v>
      </c>
      <c r="F77" s="154">
        <v>18.190000000000001</v>
      </c>
      <c r="G77" s="158"/>
      <c r="H77" s="60">
        <f>ROUND(Tabela1[[#This Row],[R$ UNIT.
SEM BDI]]*(1+I$5),2)</f>
        <v>0</v>
      </c>
      <c r="I77" s="5">
        <f>ROUND(Tabela1[[#This Row],[R$ UNIT. COM BDI]]*Tabela1[[#This Row],[QTD]],2)</f>
        <v>0</v>
      </c>
    </row>
    <row r="78" spans="1:9" ht="63" x14ac:dyDescent="0.25">
      <c r="A78" s="4" t="s">
        <v>223</v>
      </c>
      <c r="B78" s="127">
        <v>100974</v>
      </c>
      <c r="C78" s="80" t="s">
        <v>4</v>
      </c>
      <c r="D78" s="92" t="s">
        <v>237</v>
      </c>
      <c r="E78" s="82" t="s">
        <v>118</v>
      </c>
      <c r="F78" s="154">
        <v>1.0050000000000001</v>
      </c>
      <c r="G78" s="158"/>
      <c r="H78" s="60">
        <f>ROUND(Tabela1[[#This Row],[R$ UNIT.
SEM BDI]]*(1+I$5),2)</f>
        <v>0</v>
      </c>
      <c r="I78" s="91">
        <f>ROUND(Tabela1[[#This Row],[R$ UNIT. COM BDI]]*Tabela1[[#This Row],[QTD]],2)</f>
        <v>0</v>
      </c>
    </row>
    <row r="79" spans="1:9" ht="47.25" x14ac:dyDescent="0.25">
      <c r="A79" s="4" t="s">
        <v>224</v>
      </c>
      <c r="B79" s="127">
        <v>95875</v>
      </c>
      <c r="C79" s="77" t="s">
        <v>4</v>
      </c>
      <c r="D79" s="105" t="s">
        <v>211</v>
      </c>
      <c r="E79" s="82" t="s">
        <v>119</v>
      </c>
      <c r="F79" s="154">
        <v>6.27</v>
      </c>
      <c r="G79" s="158"/>
      <c r="H79" s="60">
        <f>ROUND(Tabela1[[#This Row],[R$ UNIT.
SEM BDI]]*(1+I$5),2)</f>
        <v>0</v>
      </c>
      <c r="I79" s="91">
        <f>ROUND(Tabela1[[#This Row],[R$ UNIT. COM BDI]]*Tabela1[[#This Row],[QTD]],2)</f>
        <v>0</v>
      </c>
    </row>
    <row r="80" spans="1:9" ht="33" customHeight="1" x14ac:dyDescent="0.25">
      <c r="A80" s="4" t="s">
        <v>225</v>
      </c>
      <c r="B80" s="62" t="s">
        <v>106</v>
      </c>
      <c r="C80" s="64" t="s">
        <v>107</v>
      </c>
      <c r="D80" s="105" t="s">
        <v>229</v>
      </c>
      <c r="E80" s="77" t="s">
        <v>118</v>
      </c>
      <c r="F80" s="154">
        <v>1.0049999999999999</v>
      </c>
      <c r="G80" s="158"/>
      <c r="H80" s="60">
        <f>ROUNDDOWN(Tabela1[[#This Row],[R$ UNIT.
SEM BDI]]*(1+I$6),2)</f>
        <v>0</v>
      </c>
      <c r="I80" s="5">
        <f>ROUNDDOWN(Tabela1[[#This Row],[R$ UNIT. COM BDI]]*Tabela1[[#This Row],[QTD]],2)</f>
        <v>0</v>
      </c>
    </row>
    <row r="81" spans="1:9" ht="15.75" x14ac:dyDescent="0.25">
      <c r="A81" s="123" t="s">
        <v>108</v>
      </c>
      <c r="B81" s="128"/>
      <c r="C81" s="123"/>
      <c r="D81" s="133" t="s">
        <v>131</v>
      </c>
      <c r="E81" s="123"/>
      <c r="F81" s="71"/>
      <c r="G81" s="71"/>
      <c r="H81" s="71"/>
      <c r="I81" s="71">
        <f>SUBTOTAL(109,I82)</f>
        <v>0</v>
      </c>
    </row>
    <row r="82" spans="1:9" ht="20.25" customHeight="1" x14ac:dyDescent="0.25">
      <c r="A82" s="82" t="s">
        <v>109</v>
      </c>
      <c r="B82" s="80" t="s">
        <v>130</v>
      </c>
      <c r="C82" s="83" t="s">
        <v>130</v>
      </c>
      <c r="D82" s="81" t="s">
        <v>244</v>
      </c>
      <c r="E82" s="82" t="s">
        <v>127</v>
      </c>
      <c r="F82" s="154">
        <v>1</v>
      </c>
      <c r="G82" s="158"/>
      <c r="H82" s="60">
        <f>ROUND(Tabela1[[#This Row],[R$ UNIT.
SEM BDI]]*(1+I$5),2)</f>
        <v>0</v>
      </c>
      <c r="I82" s="5">
        <f>ROUND(Tabela1[[#This Row],[R$ UNIT. COM BDI]]*Tabela1[[#This Row],[QTD]],2)</f>
        <v>0</v>
      </c>
    </row>
  </sheetData>
  <mergeCells count="10">
    <mergeCell ref="A1:I1"/>
    <mergeCell ref="A2:I2"/>
    <mergeCell ref="A3:I3"/>
    <mergeCell ref="A4:I4"/>
    <mergeCell ref="A5:A6"/>
    <mergeCell ref="G5:H5"/>
    <mergeCell ref="G6:H6"/>
    <mergeCell ref="F5:F6"/>
    <mergeCell ref="E5:E6"/>
    <mergeCell ref="B5:D6"/>
  </mergeCells>
  <phoneticPr fontId="30" type="noConversion"/>
  <printOptions horizontalCentered="1"/>
  <pageMargins left="0.39370078740157483" right="0.51181102362204722" top="0.39370078740157483" bottom="0.39370078740157483" header="0" footer="0"/>
  <pageSetup paperSize="9" scale="68" fitToHeight="3" orientation="portrait" r:id="rId1"/>
  <ignoredErrors>
    <ignoredError sqref="B27 B11" numberStoredAsText="1"/>
  </ignoredErrors>
  <drawing r:id="rId2"/>
  <legacyDrawing r:id="rId3"/>
  <tableParts count="1">
    <tablePart r:id="rId4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/>
    <pageSetUpPr fitToPage="1"/>
  </sheetPr>
  <dimension ref="A1:K1001"/>
  <sheetViews>
    <sheetView view="pageBreakPreview" zoomScaleNormal="100" zoomScaleSheetLayoutView="100"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L3" sqref="L3"/>
    </sheetView>
  </sheetViews>
  <sheetFormatPr defaultColWidth="14.42578125" defaultRowHeight="15" customHeight="1" x14ac:dyDescent="0.25"/>
  <cols>
    <col min="1" max="1" width="6.5703125" style="1" bestFit="1" customWidth="1"/>
    <col min="2" max="2" width="20.85546875" style="1" customWidth="1"/>
    <col min="3" max="3" width="18.7109375" style="1" bestFit="1" customWidth="1"/>
    <col min="4" max="4" width="13.5703125" style="1" bestFit="1" customWidth="1"/>
    <col min="5" max="5" width="13.5703125" style="1" customWidth="1"/>
    <col min="6" max="7" width="13.5703125" style="1" bestFit="1" customWidth="1"/>
    <col min="8" max="9" width="15" style="1" customWidth="1"/>
    <col min="10" max="10" width="17.140625" style="1" hidden="1" customWidth="1"/>
    <col min="11" max="11" width="8.7109375" style="1" hidden="1" customWidth="1"/>
    <col min="12" max="18" width="8.7109375" style="1" customWidth="1"/>
    <col min="19" max="16384" width="14.42578125" style="1"/>
  </cols>
  <sheetData>
    <row r="1" spans="1:11" s="85" customFormat="1" ht="20.25" x14ac:dyDescent="0.25">
      <c r="A1" s="160" t="s">
        <v>121</v>
      </c>
      <c r="B1" s="161"/>
      <c r="C1" s="161"/>
      <c r="D1" s="161"/>
      <c r="E1" s="161"/>
      <c r="F1" s="161"/>
      <c r="G1" s="161"/>
      <c r="H1" s="161"/>
      <c r="I1" s="162"/>
    </row>
    <row r="2" spans="1:11" s="85" customFormat="1" ht="15" customHeight="1" x14ac:dyDescent="0.25">
      <c r="A2" s="201" t="s">
        <v>122</v>
      </c>
      <c r="B2" s="164"/>
      <c r="C2" s="164"/>
      <c r="D2" s="164"/>
      <c r="E2" s="164"/>
      <c r="F2" s="164"/>
      <c r="G2" s="164"/>
      <c r="H2" s="164"/>
      <c r="I2" s="165"/>
    </row>
    <row r="3" spans="1:11" s="85" customFormat="1" ht="15" customHeight="1" x14ac:dyDescent="0.25">
      <c r="A3" s="202" t="s">
        <v>123</v>
      </c>
      <c r="B3" s="167"/>
      <c r="C3" s="167"/>
      <c r="D3" s="167"/>
      <c r="E3" s="167"/>
      <c r="F3" s="167"/>
      <c r="G3" s="167"/>
      <c r="H3" s="167"/>
      <c r="I3" s="168"/>
    </row>
    <row r="4" spans="1:11" s="85" customFormat="1" ht="15" customHeight="1" x14ac:dyDescent="0.25">
      <c r="A4" s="203" t="s">
        <v>246</v>
      </c>
      <c r="B4" s="204"/>
      <c r="C4" s="204"/>
      <c r="D4" s="204"/>
      <c r="E4" s="204"/>
      <c r="F4" s="204"/>
      <c r="G4" s="204"/>
      <c r="H4" s="204"/>
      <c r="I4" s="205"/>
    </row>
    <row r="5" spans="1:11" s="85" customFormat="1" ht="15" customHeight="1" x14ac:dyDescent="0.25">
      <c r="A5" s="104" t="s">
        <v>124</v>
      </c>
      <c r="B5" s="206" t="s">
        <v>241</v>
      </c>
      <c r="C5" s="207"/>
      <c r="D5" s="207"/>
      <c r="E5" s="207"/>
      <c r="F5" s="207"/>
      <c r="G5" s="208"/>
      <c r="H5" s="146" t="s">
        <v>125</v>
      </c>
      <c r="I5" s="146" t="s">
        <v>235</v>
      </c>
    </row>
    <row r="6" spans="1:11" x14ac:dyDescent="0.25">
      <c r="A6" s="180" t="s">
        <v>0</v>
      </c>
      <c r="B6" s="180" t="s">
        <v>1</v>
      </c>
      <c r="C6" s="181" t="s">
        <v>13</v>
      </c>
      <c r="D6" s="180" t="s">
        <v>128</v>
      </c>
      <c r="E6" s="180"/>
      <c r="F6" s="180"/>
      <c r="G6" s="180"/>
      <c r="H6" s="180"/>
      <c r="I6" s="180"/>
    </row>
    <row r="7" spans="1:11" x14ac:dyDescent="0.25">
      <c r="A7" s="182"/>
      <c r="B7" s="182"/>
      <c r="C7" s="182"/>
      <c r="D7" s="96" t="s">
        <v>14</v>
      </c>
      <c r="E7" s="96" t="s">
        <v>15</v>
      </c>
      <c r="F7" s="96" t="s">
        <v>16</v>
      </c>
      <c r="G7" s="96" t="s">
        <v>17</v>
      </c>
      <c r="H7" s="96" t="s">
        <v>18</v>
      </c>
      <c r="I7" s="96" t="s">
        <v>19</v>
      </c>
    </row>
    <row r="8" spans="1:11" x14ac:dyDescent="0.25">
      <c r="A8" s="183">
        <v>1</v>
      </c>
      <c r="B8" s="184" t="str">
        <f>ORÇAMENTO!D9</f>
        <v>INSTALAÇÕES PROVISÓRIAS</v>
      </c>
      <c r="C8" s="99" t="e">
        <f>C9/$C$25</f>
        <v>#DIV/0!</v>
      </c>
      <c r="D8" s="99"/>
      <c r="E8" s="99">
        <f>E12</f>
        <v>9.5930469491332757E-2</v>
      </c>
      <c r="F8" s="99">
        <f t="shared" ref="F8:I8" si="0">F12</f>
        <v>0.21380726217612026</v>
      </c>
      <c r="G8" s="99">
        <f t="shared" si="0"/>
        <v>0.21380726217612026</v>
      </c>
      <c r="H8" s="99">
        <f t="shared" si="0"/>
        <v>0.2382275030782203</v>
      </c>
      <c r="I8" s="99">
        <f t="shared" si="0"/>
        <v>0.2382275030782203</v>
      </c>
      <c r="K8" s="97">
        <f>SUM(D8:I8)</f>
        <v>1.0000000000000138</v>
      </c>
    </row>
    <row r="9" spans="1:11" x14ac:dyDescent="0.25">
      <c r="A9" s="182"/>
      <c r="B9" s="185"/>
      <c r="C9" s="100">
        <f>ORÇAMENTO!I9</f>
        <v>0</v>
      </c>
      <c r="D9" s="100"/>
      <c r="E9" s="100">
        <f t="shared" ref="E9:I9" si="1">ROUND($C$9*E8,8)</f>
        <v>0</v>
      </c>
      <c r="F9" s="100">
        <f t="shared" si="1"/>
        <v>0</v>
      </c>
      <c r="G9" s="100">
        <f t="shared" si="1"/>
        <v>0</v>
      </c>
      <c r="H9" s="100">
        <f t="shared" si="1"/>
        <v>0</v>
      </c>
      <c r="I9" s="100">
        <f t="shared" si="1"/>
        <v>0</v>
      </c>
      <c r="J9" s="73">
        <f>SUM(D9:I9)</f>
        <v>0</v>
      </c>
    </row>
    <row r="10" spans="1:11" s="74" customFormat="1" x14ac:dyDescent="0.25">
      <c r="A10" s="183">
        <v>2</v>
      </c>
      <c r="B10" s="184" t="str">
        <f>ORÇAMENTO!D15</f>
        <v>INSTALAÇÕES DA OBRA</v>
      </c>
      <c r="C10" s="99" t="e">
        <f>C11/$C$25</f>
        <v>#DIV/0!</v>
      </c>
      <c r="D10" s="99"/>
      <c r="E10" s="99">
        <f>E12</f>
        <v>9.5930469491332757E-2</v>
      </c>
      <c r="F10" s="99">
        <f t="shared" ref="F10:I10" si="2">F12</f>
        <v>0.21380726217612026</v>
      </c>
      <c r="G10" s="99">
        <f t="shared" si="2"/>
        <v>0.21380726217612026</v>
      </c>
      <c r="H10" s="99">
        <f t="shared" si="2"/>
        <v>0.2382275030782203</v>
      </c>
      <c r="I10" s="99">
        <f t="shared" si="2"/>
        <v>0.2382275030782203</v>
      </c>
      <c r="J10" s="97"/>
      <c r="K10" s="97">
        <f>SUM(D10:I10)</f>
        <v>1.0000000000000138</v>
      </c>
    </row>
    <row r="11" spans="1:11" s="74" customFormat="1" x14ac:dyDescent="0.25">
      <c r="A11" s="182"/>
      <c r="B11" s="185"/>
      <c r="C11" s="100">
        <f>ORÇAMENTO!I15</f>
        <v>0</v>
      </c>
      <c r="D11" s="100"/>
      <c r="E11" s="100">
        <f t="shared" ref="E11:I11" si="3">ROUND($C$11*E10,8)</f>
        <v>0</v>
      </c>
      <c r="F11" s="100">
        <f t="shared" si="3"/>
        <v>0</v>
      </c>
      <c r="G11" s="100">
        <f t="shared" si="3"/>
        <v>0</v>
      </c>
      <c r="H11" s="100">
        <f t="shared" si="3"/>
        <v>0</v>
      </c>
      <c r="I11" s="100">
        <f t="shared" si="3"/>
        <v>0</v>
      </c>
      <c r="J11" s="73">
        <f>SUM(D11:I11)</f>
        <v>0</v>
      </c>
    </row>
    <row r="12" spans="1:11" s="138" customFormat="1" ht="20.25" customHeight="1" x14ac:dyDescent="0.25">
      <c r="A12" s="183">
        <v>3</v>
      </c>
      <c r="B12" s="184" t="str">
        <f>ORÇAMENTO!D18</f>
        <v>ADMINISTRAÇÃO LOCAL DA OBRA (LIMITADO A 10,68% CONFORME TCU)</v>
      </c>
      <c r="C12" s="135" t="e">
        <f>C13/$C$25</f>
        <v>#DIV/0!</v>
      </c>
      <c r="D12" s="135"/>
      <c r="E12" s="135">
        <v>9.5930469491332757E-2</v>
      </c>
      <c r="F12" s="135">
        <v>0.21380726217612026</v>
      </c>
      <c r="G12" s="135">
        <v>0.21380726217612026</v>
      </c>
      <c r="H12" s="135">
        <v>0.2382275030782203</v>
      </c>
      <c r="I12" s="135">
        <v>0.2382275030782203</v>
      </c>
      <c r="J12" s="136"/>
      <c r="K12" s="137">
        <f>SUM(D12:I12)</f>
        <v>1.0000000000000138</v>
      </c>
    </row>
    <row r="13" spans="1:11" s="138" customFormat="1" ht="20.25" customHeight="1" x14ac:dyDescent="0.25">
      <c r="A13" s="182"/>
      <c r="B13" s="185"/>
      <c r="C13" s="139">
        <f>ORÇAMENTO!I18</f>
        <v>0</v>
      </c>
      <c r="D13" s="139"/>
      <c r="E13" s="139">
        <f t="shared" ref="E13:I13" si="4">ROUND($C$13*E12,8)</f>
        <v>0</v>
      </c>
      <c r="F13" s="139">
        <f t="shared" si="4"/>
        <v>0</v>
      </c>
      <c r="G13" s="139">
        <f t="shared" si="4"/>
        <v>0</v>
      </c>
      <c r="H13" s="139">
        <f t="shared" si="4"/>
        <v>0</v>
      </c>
      <c r="I13" s="139">
        <f t="shared" si="4"/>
        <v>0</v>
      </c>
      <c r="J13" s="136">
        <f>SUM(D13:I13)</f>
        <v>0</v>
      </c>
    </row>
    <row r="14" spans="1:11" x14ac:dyDescent="0.25">
      <c r="A14" s="183">
        <v>4</v>
      </c>
      <c r="B14" s="184" t="str">
        <f>ORÇAMENTO!D24</f>
        <v>TERRAPLENAGEM</v>
      </c>
      <c r="C14" s="99" t="e">
        <f>C15/$C$25</f>
        <v>#DIV/0!</v>
      </c>
      <c r="D14" s="99"/>
      <c r="E14" s="99">
        <v>1</v>
      </c>
      <c r="F14" s="99"/>
      <c r="G14" s="99"/>
      <c r="H14" s="99"/>
      <c r="I14" s="99"/>
      <c r="J14" s="73"/>
      <c r="K14" s="97">
        <f>SUM(D14:I14)</f>
        <v>1</v>
      </c>
    </row>
    <row r="15" spans="1:11" x14ac:dyDescent="0.25">
      <c r="A15" s="182"/>
      <c r="B15" s="185"/>
      <c r="C15" s="100">
        <f>ORÇAMENTO!I24</f>
        <v>0</v>
      </c>
      <c r="D15" s="100"/>
      <c r="E15" s="100">
        <f>ROUND($C$15*E14,8)</f>
        <v>0</v>
      </c>
      <c r="F15" s="100"/>
      <c r="G15" s="100"/>
      <c r="H15" s="100"/>
      <c r="I15" s="100"/>
      <c r="J15" s="73">
        <f>SUM(D15:I15)</f>
        <v>0</v>
      </c>
    </row>
    <row r="16" spans="1:11" x14ac:dyDescent="0.25">
      <c r="A16" s="183">
        <v>5</v>
      </c>
      <c r="B16" s="184" t="str">
        <f>ORÇAMENTO!D32</f>
        <v>MURO ATIRANTADO DE CONCRETO</v>
      </c>
      <c r="C16" s="99" t="e">
        <f>C17/$C$25</f>
        <v>#DIV/0!</v>
      </c>
      <c r="D16" s="102"/>
      <c r="E16" s="102">
        <v>0.2</v>
      </c>
      <c r="F16" s="102">
        <v>0.2</v>
      </c>
      <c r="G16" s="102">
        <v>0.2</v>
      </c>
      <c r="H16" s="102">
        <v>0.2</v>
      </c>
      <c r="I16" s="102">
        <v>0.2</v>
      </c>
      <c r="J16" s="73"/>
      <c r="K16" s="97">
        <f>SUM(D16:I16)</f>
        <v>1</v>
      </c>
    </row>
    <row r="17" spans="1:11" x14ac:dyDescent="0.25">
      <c r="A17" s="182"/>
      <c r="B17" s="185"/>
      <c r="C17" s="100">
        <f>ORÇAMENTO!I32</f>
        <v>0</v>
      </c>
      <c r="D17" s="100"/>
      <c r="E17" s="100">
        <f t="shared" ref="E17" si="5">ROUND($C$17*E16,8)</f>
        <v>0</v>
      </c>
      <c r="F17" s="100">
        <f t="shared" ref="F17:I17" si="6">ROUND($C$17*F16,8)</f>
        <v>0</v>
      </c>
      <c r="G17" s="100">
        <f t="shared" si="6"/>
        <v>0</v>
      </c>
      <c r="H17" s="100">
        <f t="shared" si="6"/>
        <v>0</v>
      </c>
      <c r="I17" s="100">
        <f t="shared" si="6"/>
        <v>0</v>
      </c>
      <c r="J17" s="73">
        <f>SUM(D17:I17)</f>
        <v>0</v>
      </c>
    </row>
    <row r="18" spans="1:11" x14ac:dyDescent="0.25">
      <c r="A18" s="183">
        <v>6</v>
      </c>
      <c r="B18" s="186" t="str">
        <f>ORÇAMENTO!D63</f>
        <v>SOLO GRAMPEADO</v>
      </c>
      <c r="C18" s="99" t="e">
        <f>C19/$C$25</f>
        <v>#DIV/0!</v>
      </c>
      <c r="D18" s="100"/>
      <c r="E18" s="100"/>
      <c r="F18" s="102">
        <v>0.25</v>
      </c>
      <c r="G18" s="102">
        <v>0.25</v>
      </c>
      <c r="H18" s="102">
        <v>0.25</v>
      </c>
      <c r="I18" s="102">
        <v>0.25</v>
      </c>
      <c r="J18" s="73"/>
      <c r="K18" s="97">
        <f>SUM(D18:I18)</f>
        <v>1</v>
      </c>
    </row>
    <row r="19" spans="1:11" x14ac:dyDescent="0.25">
      <c r="A19" s="182"/>
      <c r="B19" s="182"/>
      <c r="C19" s="100">
        <f>ORÇAMENTO!I63</f>
        <v>0</v>
      </c>
      <c r="D19" s="100"/>
      <c r="E19" s="100"/>
      <c r="F19" s="100">
        <f t="shared" ref="F19:H19" si="7">ROUND($C$19*F18,8)</f>
        <v>0</v>
      </c>
      <c r="G19" s="100">
        <f t="shared" si="7"/>
        <v>0</v>
      </c>
      <c r="H19" s="100">
        <f t="shared" si="7"/>
        <v>0</v>
      </c>
      <c r="I19" s="100">
        <f t="shared" ref="I19" si="8">ROUND($C$19*I18,8)</f>
        <v>0</v>
      </c>
      <c r="J19" s="73">
        <f>SUM(D19:I19)</f>
        <v>0</v>
      </c>
    </row>
    <row r="20" spans="1:11" x14ac:dyDescent="0.25">
      <c r="A20" s="183">
        <v>7</v>
      </c>
      <c r="B20" s="186" t="str">
        <f>ORÇAMENTO!D69</f>
        <v>DRENAGEM</v>
      </c>
      <c r="C20" s="99" t="e">
        <f>C21/$C$25</f>
        <v>#DIV/0!</v>
      </c>
      <c r="D20" s="99"/>
      <c r="E20" s="101"/>
      <c r="F20" s="98"/>
      <c r="G20" s="98"/>
      <c r="H20" s="102">
        <v>0.5</v>
      </c>
      <c r="I20" s="102">
        <v>0.5</v>
      </c>
      <c r="J20" s="73"/>
      <c r="K20" s="97">
        <f>SUM(D20:I20)</f>
        <v>1</v>
      </c>
    </row>
    <row r="21" spans="1:11" x14ac:dyDescent="0.25">
      <c r="A21" s="182"/>
      <c r="B21" s="182"/>
      <c r="C21" s="100">
        <f>ORÇAMENTO!I69</f>
        <v>0</v>
      </c>
      <c r="D21" s="100"/>
      <c r="E21" s="100"/>
      <c r="F21" s="100"/>
      <c r="G21" s="100"/>
      <c r="H21" s="100">
        <f t="shared" ref="H21:I21" si="9">ROUND($C$21*H20,8)</f>
        <v>0</v>
      </c>
      <c r="I21" s="100">
        <f t="shared" si="9"/>
        <v>0</v>
      </c>
      <c r="J21" s="73">
        <f>SUM(D21:I21)</f>
        <v>0</v>
      </c>
    </row>
    <row r="22" spans="1:11" s="85" customFormat="1" x14ac:dyDescent="0.25">
      <c r="A22" s="183">
        <v>8</v>
      </c>
      <c r="B22" s="184" t="str">
        <f>ORÇAMENTO!D81</f>
        <v>ELABORAÇÃO DE PROJETOS EM GERAL</v>
      </c>
      <c r="C22" s="99" t="e">
        <f>C23/$C$25</f>
        <v>#DIV/0!</v>
      </c>
      <c r="D22" s="99">
        <v>1</v>
      </c>
      <c r="E22" s="99"/>
      <c r="F22" s="99"/>
      <c r="G22" s="99"/>
      <c r="H22" s="99"/>
      <c r="I22" s="99"/>
      <c r="J22" s="73"/>
    </row>
    <row r="23" spans="1:11" s="85" customFormat="1" x14ac:dyDescent="0.25">
      <c r="A23" s="182"/>
      <c r="B23" s="185"/>
      <c r="C23" s="100">
        <f>ORÇAMENTO!I81</f>
        <v>0</v>
      </c>
      <c r="D23" s="100">
        <f>ROUND($C$23*D22,8)</f>
        <v>0</v>
      </c>
      <c r="E23" s="100"/>
      <c r="F23" s="100"/>
      <c r="G23" s="100"/>
      <c r="H23" s="100"/>
      <c r="I23" s="100"/>
      <c r="J23" s="73">
        <f>SUM(D23:I23)</f>
        <v>0</v>
      </c>
    </row>
    <row r="24" spans="1:11" ht="15.75" customHeight="1" x14ac:dyDescent="0.25">
      <c r="A24" s="198"/>
      <c r="B24" s="199"/>
      <c r="C24" s="199"/>
      <c r="D24" s="199"/>
      <c r="E24" s="199"/>
      <c r="F24" s="199"/>
      <c r="G24" s="199"/>
      <c r="H24" s="199"/>
      <c r="I24" s="200"/>
    </row>
    <row r="25" spans="1:11" ht="15.75" customHeight="1" x14ac:dyDescent="0.25">
      <c r="A25" s="190" t="s">
        <v>20</v>
      </c>
      <c r="B25" s="191"/>
      <c r="C25" s="88">
        <f>C9+C11+C13+C15+C17+C19+C21+C23</f>
        <v>0</v>
      </c>
      <c r="D25" s="89"/>
      <c r="E25" s="89"/>
      <c r="F25" s="89"/>
      <c r="G25" s="89"/>
      <c r="H25" s="89"/>
      <c r="I25" s="147"/>
      <c r="J25" s="73">
        <f>SUM(J9:J23)</f>
        <v>0</v>
      </c>
    </row>
    <row r="26" spans="1:11" ht="15.75" customHeight="1" x14ac:dyDescent="0.25">
      <c r="A26" s="195"/>
      <c r="B26" s="196"/>
      <c r="C26" s="196"/>
      <c r="D26" s="196"/>
      <c r="E26" s="196"/>
      <c r="F26" s="196"/>
      <c r="G26" s="196"/>
      <c r="H26" s="196"/>
      <c r="I26" s="197"/>
    </row>
    <row r="27" spans="1:11" ht="15.75" customHeight="1" x14ac:dyDescent="0.25">
      <c r="A27" s="192" t="s">
        <v>21</v>
      </c>
      <c r="B27" s="191"/>
      <c r="C27" s="193"/>
      <c r="D27" s="2">
        <f>D9+D11+D13+D15+D17+D19+D21+D23</f>
        <v>0</v>
      </c>
      <c r="E27" s="2">
        <f t="shared" ref="E27:I27" si="10">E9+E11+E13+E15+E17+E19+E21+E23</f>
        <v>0</v>
      </c>
      <c r="F27" s="2">
        <f t="shared" si="10"/>
        <v>0</v>
      </c>
      <c r="G27" s="2">
        <f t="shared" si="10"/>
        <v>0</v>
      </c>
      <c r="H27" s="2">
        <f t="shared" si="10"/>
        <v>0</v>
      </c>
      <c r="I27" s="93">
        <f t="shared" si="10"/>
        <v>0</v>
      </c>
      <c r="J27" s="73"/>
    </row>
    <row r="28" spans="1:11" ht="15.75" customHeight="1" x14ac:dyDescent="0.25">
      <c r="A28" s="194" t="s">
        <v>22</v>
      </c>
      <c r="B28" s="191"/>
      <c r="C28" s="193"/>
      <c r="D28" s="3" t="e">
        <f>D27/$C25</f>
        <v>#DIV/0!</v>
      </c>
      <c r="E28" s="3" t="e">
        <f t="shared" ref="E28:I28" si="11">E27/$C25</f>
        <v>#DIV/0!</v>
      </c>
      <c r="F28" s="3" t="e">
        <f t="shared" si="11"/>
        <v>#DIV/0!</v>
      </c>
      <c r="G28" s="3" t="e">
        <f t="shared" si="11"/>
        <v>#DIV/0!</v>
      </c>
      <c r="H28" s="3" t="e">
        <f t="shared" si="11"/>
        <v>#DIV/0!</v>
      </c>
      <c r="I28" s="148" t="e">
        <f t="shared" si="11"/>
        <v>#DIV/0!</v>
      </c>
      <c r="J28" s="97"/>
    </row>
    <row r="29" spans="1:11" ht="15.75" customHeight="1" x14ac:dyDescent="0.25">
      <c r="A29" s="192" t="s">
        <v>23</v>
      </c>
      <c r="B29" s="191"/>
      <c r="C29" s="193"/>
      <c r="D29" s="2">
        <f>D27</f>
        <v>0</v>
      </c>
      <c r="E29" s="2">
        <f t="shared" ref="E29:I29" si="12">D29+E27</f>
        <v>0</v>
      </c>
      <c r="F29" s="2">
        <f t="shared" si="12"/>
        <v>0</v>
      </c>
      <c r="G29" s="2">
        <f t="shared" si="12"/>
        <v>0</v>
      </c>
      <c r="H29" s="2">
        <f t="shared" si="12"/>
        <v>0</v>
      </c>
      <c r="I29" s="93">
        <f t="shared" si="12"/>
        <v>0</v>
      </c>
      <c r="J29" s="73"/>
    </row>
    <row r="30" spans="1:11" ht="15.75" customHeight="1" x14ac:dyDescent="0.25">
      <c r="A30" s="187" t="s">
        <v>24</v>
      </c>
      <c r="B30" s="188"/>
      <c r="C30" s="189"/>
      <c r="D30" s="94" t="e">
        <f>D28</f>
        <v>#DIV/0!</v>
      </c>
      <c r="E30" s="94" t="e">
        <f>D30+E28</f>
        <v>#DIV/0!</v>
      </c>
      <c r="F30" s="94" t="e">
        <f t="shared" ref="F30:I30" si="13">E30+F28</f>
        <v>#DIV/0!</v>
      </c>
      <c r="G30" s="94" t="e">
        <f>F30+G28</f>
        <v>#DIV/0!</v>
      </c>
      <c r="H30" s="94" t="e">
        <f t="shared" si="13"/>
        <v>#DIV/0!</v>
      </c>
      <c r="I30" s="95" t="e">
        <f t="shared" si="13"/>
        <v>#DIV/0!</v>
      </c>
      <c r="J30" s="73"/>
    </row>
    <row r="31" spans="1:11" ht="15.75" customHeight="1" x14ac:dyDescent="0.25"/>
    <row r="32" spans="1:11" ht="15.75" customHeight="1" x14ac:dyDescent="0.25">
      <c r="D32" s="134"/>
      <c r="E32" s="159" t="e">
        <f>E28+$D28/5</f>
        <v>#DIV/0!</v>
      </c>
      <c r="F32" s="159" t="e">
        <f>F28+$D28/5</f>
        <v>#DIV/0!</v>
      </c>
      <c r="G32" s="159" t="e">
        <f>G28+$D28/5</f>
        <v>#DIV/0!</v>
      </c>
      <c r="H32" s="159" t="e">
        <f>H28+$D28/5</f>
        <v>#DIV/0!</v>
      </c>
      <c r="I32" s="159" t="e">
        <f>I28+$D28/5</f>
        <v>#DIV/0!</v>
      </c>
    </row>
    <row r="33" spans="3:9" ht="15.75" customHeight="1" x14ac:dyDescent="0.25">
      <c r="C33" s="73"/>
      <c r="D33" s="97"/>
      <c r="E33" s="97"/>
      <c r="F33" s="97"/>
      <c r="G33" s="97"/>
      <c r="H33" s="97"/>
      <c r="I33" s="97"/>
    </row>
    <row r="34" spans="3:9" ht="15.75" customHeight="1" x14ac:dyDescent="0.25"/>
    <row r="35" spans="3:9" ht="15.75" customHeight="1" x14ac:dyDescent="0.25"/>
    <row r="36" spans="3:9" ht="15.75" customHeight="1" x14ac:dyDescent="0.25"/>
    <row r="37" spans="3:9" ht="15.75" customHeight="1" x14ac:dyDescent="0.25"/>
    <row r="38" spans="3:9" ht="15.75" customHeight="1" x14ac:dyDescent="0.25"/>
    <row r="39" spans="3:9" ht="15.75" customHeight="1" x14ac:dyDescent="0.25"/>
    <row r="40" spans="3:9" ht="15.75" customHeight="1" x14ac:dyDescent="0.25"/>
    <row r="41" spans="3:9" ht="15.75" customHeight="1" x14ac:dyDescent="0.25"/>
    <row r="42" spans="3:9" ht="15.75" customHeight="1" x14ac:dyDescent="0.25"/>
    <row r="43" spans="3:9" ht="15.75" customHeight="1" x14ac:dyDescent="0.25"/>
    <row r="44" spans="3:9" ht="15.75" customHeight="1" x14ac:dyDescent="0.25"/>
    <row r="45" spans="3:9" ht="15.75" customHeight="1" x14ac:dyDescent="0.25"/>
    <row r="46" spans="3:9" ht="15.75" customHeight="1" x14ac:dyDescent="0.25"/>
    <row r="47" spans="3:9" ht="15.75" customHeight="1" x14ac:dyDescent="0.25"/>
    <row r="48" spans="3:9" ht="15.75" customHeight="1" x14ac:dyDescent="0.25"/>
    <row r="49" ht="15.75" customHeight="1" x14ac:dyDescent="0.25"/>
    <row r="50" ht="15.75" customHeight="1" x14ac:dyDescent="0.25"/>
    <row r="51" ht="15.75" customHeight="1" x14ac:dyDescent="0.25"/>
    <row r="52" ht="15.75" customHeight="1" x14ac:dyDescent="0.25"/>
    <row r="53" ht="15.75" customHeight="1" x14ac:dyDescent="0.25"/>
    <row r="54" ht="15.75" customHeight="1" x14ac:dyDescent="0.25"/>
    <row r="55" ht="15.75" customHeight="1" x14ac:dyDescent="0.25"/>
    <row r="56" ht="15.75" customHeight="1" x14ac:dyDescent="0.25"/>
    <row r="57" ht="15.75" customHeight="1" x14ac:dyDescent="0.25"/>
    <row r="58" ht="15.75" customHeight="1" x14ac:dyDescent="0.25"/>
    <row r="59" ht="15.75" customHeight="1" x14ac:dyDescent="0.25"/>
    <row r="60" ht="15.75" customHeight="1" x14ac:dyDescent="0.25"/>
    <row r="61" ht="15.75" customHeight="1" x14ac:dyDescent="0.25"/>
    <row r="62" ht="15.75" customHeight="1" x14ac:dyDescent="0.25"/>
    <row r="63" ht="15.75" customHeight="1" x14ac:dyDescent="0.25"/>
    <row r="64" ht="15.75" customHeight="1" x14ac:dyDescent="0.25"/>
    <row r="65" ht="15.75" customHeight="1" x14ac:dyDescent="0.25"/>
    <row r="66" ht="15.75" customHeight="1" x14ac:dyDescent="0.25"/>
    <row r="67" ht="15.75" customHeight="1" x14ac:dyDescent="0.25"/>
    <row r="68" ht="15.75" customHeight="1" x14ac:dyDescent="0.25"/>
    <row r="69" ht="15.75" customHeight="1" x14ac:dyDescent="0.25"/>
    <row r="70" ht="15.75" customHeight="1" x14ac:dyDescent="0.25"/>
    <row r="71" ht="15.75" customHeight="1" x14ac:dyDescent="0.25"/>
    <row r="72" ht="15.75" customHeight="1" x14ac:dyDescent="0.25"/>
    <row r="73" ht="15.75" customHeight="1" x14ac:dyDescent="0.25"/>
    <row r="74" ht="15.75" customHeight="1" x14ac:dyDescent="0.25"/>
    <row r="75" ht="15.75" customHeight="1" x14ac:dyDescent="0.25"/>
    <row r="76" ht="15.75" customHeight="1" x14ac:dyDescent="0.25"/>
    <row r="77" ht="15.75" customHeight="1" x14ac:dyDescent="0.25"/>
    <row r="78" ht="15.75" customHeight="1" x14ac:dyDescent="0.25"/>
    <row r="79" ht="15.75" customHeight="1" x14ac:dyDescent="0.25"/>
    <row r="80" ht="15.75" customHeight="1" x14ac:dyDescent="0.25"/>
    <row r="81" ht="15.75" customHeight="1" x14ac:dyDescent="0.25"/>
    <row r="82" ht="15.75" customHeight="1" x14ac:dyDescent="0.25"/>
    <row r="83" ht="15.75" customHeight="1" x14ac:dyDescent="0.25"/>
    <row r="84" ht="15.75" customHeight="1" x14ac:dyDescent="0.25"/>
    <row r="85" ht="15.75" customHeight="1" x14ac:dyDescent="0.25"/>
    <row r="86" ht="15.75" customHeight="1" x14ac:dyDescent="0.25"/>
    <row r="87" ht="15.75" customHeight="1" x14ac:dyDescent="0.25"/>
    <row r="88" ht="15.75" customHeight="1" x14ac:dyDescent="0.25"/>
    <row r="89" ht="15.75" customHeight="1" x14ac:dyDescent="0.25"/>
    <row r="90" ht="15.75" customHeight="1" x14ac:dyDescent="0.25"/>
    <row r="91" ht="15.75" customHeight="1" x14ac:dyDescent="0.25"/>
    <row r="92" ht="15.75" customHeight="1" x14ac:dyDescent="0.25"/>
    <row r="93" ht="15.75" customHeight="1" x14ac:dyDescent="0.25"/>
    <row r="94" ht="15.75" customHeight="1" x14ac:dyDescent="0.25"/>
    <row r="95" ht="15.75" customHeight="1" x14ac:dyDescent="0.25"/>
    <row r="96" ht="15.75" customHeight="1" x14ac:dyDescent="0.25"/>
    <row r="97" ht="15.75" customHeight="1" x14ac:dyDescent="0.25"/>
    <row r="98" ht="15.75" customHeight="1" x14ac:dyDescent="0.25"/>
    <row r="99" ht="15.75" customHeight="1" x14ac:dyDescent="0.25"/>
    <row r="100" ht="15.75" customHeight="1" x14ac:dyDescent="0.25"/>
    <row r="101" ht="15.75" customHeight="1" x14ac:dyDescent="0.25"/>
    <row r="102" ht="15.75" customHeight="1" x14ac:dyDescent="0.25"/>
    <row r="103" ht="15.75" customHeight="1" x14ac:dyDescent="0.25"/>
    <row r="104" ht="15.75" customHeight="1" x14ac:dyDescent="0.25"/>
    <row r="105" ht="15.75" customHeight="1" x14ac:dyDescent="0.25"/>
    <row r="106" ht="15.75" customHeight="1" x14ac:dyDescent="0.25"/>
    <row r="107" ht="15.75" customHeight="1" x14ac:dyDescent="0.25"/>
    <row r="108" ht="15.75" customHeight="1" x14ac:dyDescent="0.25"/>
    <row r="109" ht="15.75" customHeight="1" x14ac:dyDescent="0.25"/>
    <row r="110" ht="15.75" customHeight="1" x14ac:dyDescent="0.25"/>
    <row r="111" ht="15.75" customHeight="1" x14ac:dyDescent="0.25"/>
    <row r="112" ht="15.75" customHeight="1" x14ac:dyDescent="0.25"/>
    <row r="113" ht="15.75" customHeight="1" x14ac:dyDescent="0.25"/>
    <row r="114" ht="15.75" customHeight="1" x14ac:dyDescent="0.25"/>
    <row r="115" ht="15.75" customHeight="1" x14ac:dyDescent="0.25"/>
    <row r="116" ht="15.75" customHeight="1" x14ac:dyDescent="0.25"/>
    <row r="117" ht="15.75" customHeight="1" x14ac:dyDescent="0.25"/>
    <row r="118" ht="15.75" customHeight="1" x14ac:dyDescent="0.25"/>
    <row r="119" ht="15.75" customHeight="1" x14ac:dyDescent="0.25"/>
    <row r="120" ht="15.75" customHeight="1" x14ac:dyDescent="0.25"/>
    <row r="121" ht="15.75" customHeight="1" x14ac:dyDescent="0.25"/>
    <row r="122" ht="15.75" customHeight="1" x14ac:dyDescent="0.25"/>
    <row r="123" ht="15.75" customHeight="1" x14ac:dyDescent="0.25"/>
    <row r="124" ht="15.75" customHeight="1" x14ac:dyDescent="0.25"/>
    <row r="125" ht="15.75" customHeight="1" x14ac:dyDescent="0.25"/>
    <row r="126" ht="15.75" customHeight="1" x14ac:dyDescent="0.25"/>
    <row r="127" ht="15.75" customHeight="1" x14ac:dyDescent="0.25"/>
    <row r="128" ht="15.75" customHeight="1" x14ac:dyDescent="0.25"/>
    <row r="129" ht="15.75" customHeight="1" x14ac:dyDescent="0.25"/>
    <row r="130" ht="15.75" customHeight="1" x14ac:dyDescent="0.25"/>
    <row r="131" ht="15.75" customHeight="1" x14ac:dyDescent="0.25"/>
    <row r="132" ht="15.75" customHeight="1" x14ac:dyDescent="0.25"/>
    <row r="133" ht="15.75" customHeight="1" x14ac:dyDescent="0.25"/>
    <row r="134" ht="15.75" customHeight="1" x14ac:dyDescent="0.25"/>
    <row r="135" ht="15.75" customHeight="1" x14ac:dyDescent="0.25"/>
    <row r="136" ht="15.75" customHeight="1" x14ac:dyDescent="0.25"/>
    <row r="137" ht="15.75" customHeight="1" x14ac:dyDescent="0.25"/>
    <row r="138" ht="15.75" customHeight="1" x14ac:dyDescent="0.25"/>
    <row r="139" ht="15.75" customHeight="1" x14ac:dyDescent="0.25"/>
    <row r="140" ht="15.75" customHeight="1" x14ac:dyDescent="0.25"/>
    <row r="141" ht="15.75" customHeight="1" x14ac:dyDescent="0.25"/>
    <row r="142" ht="15.75" customHeight="1" x14ac:dyDescent="0.25"/>
    <row r="143" ht="15.75" customHeight="1" x14ac:dyDescent="0.25"/>
    <row r="144" ht="15.75" customHeight="1" x14ac:dyDescent="0.25"/>
    <row r="145" ht="15.75" customHeight="1" x14ac:dyDescent="0.25"/>
    <row r="146" ht="15.75" customHeight="1" x14ac:dyDescent="0.25"/>
    <row r="147" ht="15.75" customHeight="1" x14ac:dyDescent="0.25"/>
    <row r="148" ht="15.75" customHeight="1" x14ac:dyDescent="0.25"/>
    <row r="149" ht="15.75" customHeight="1" x14ac:dyDescent="0.25"/>
    <row r="150" ht="15.75" customHeight="1" x14ac:dyDescent="0.25"/>
    <row r="151" ht="15.75" customHeight="1" x14ac:dyDescent="0.25"/>
    <row r="152" ht="15.75" customHeight="1" x14ac:dyDescent="0.25"/>
    <row r="153" ht="15.75" customHeight="1" x14ac:dyDescent="0.25"/>
    <row r="154" ht="15.75" customHeight="1" x14ac:dyDescent="0.25"/>
    <row r="155" ht="15.75" customHeight="1" x14ac:dyDescent="0.25"/>
    <row r="156" ht="15.75" customHeight="1" x14ac:dyDescent="0.25"/>
    <row r="157" ht="15.75" customHeight="1" x14ac:dyDescent="0.25"/>
    <row r="158" ht="15.75" customHeight="1" x14ac:dyDescent="0.25"/>
    <row r="159" ht="15.75" customHeight="1" x14ac:dyDescent="0.25"/>
    <row r="160" ht="15.75" customHeight="1" x14ac:dyDescent="0.25"/>
    <row r="161" ht="15.75" customHeight="1" x14ac:dyDescent="0.25"/>
    <row r="162" ht="15.75" customHeight="1" x14ac:dyDescent="0.25"/>
    <row r="163" ht="15.75" customHeight="1" x14ac:dyDescent="0.25"/>
    <row r="164" ht="15.75" customHeight="1" x14ac:dyDescent="0.25"/>
    <row r="165" ht="15.75" customHeight="1" x14ac:dyDescent="0.25"/>
    <row r="166" ht="15.75" customHeight="1" x14ac:dyDescent="0.25"/>
    <row r="167" ht="15.75" customHeight="1" x14ac:dyDescent="0.25"/>
    <row r="168" ht="15.75" customHeight="1" x14ac:dyDescent="0.25"/>
    <row r="169" ht="15.75" customHeight="1" x14ac:dyDescent="0.25"/>
    <row r="170" ht="15.75" customHeight="1" x14ac:dyDescent="0.25"/>
    <row r="171" ht="15.75" customHeight="1" x14ac:dyDescent="0.25"/>
    <row r="172" ht="15.75" customHeight="1" x14ac:dyDescent="0.25"/>
    <row r="173" ht="15.75" customHeight="1" x14ac:dyDescent="0.25"/>
    <row r="174" ht="15.75" customHeight="1" x14ac:dyDescent="0.25"/>
    <row r="175" ht="15.75" customHeight="1" x14ac:dyDescent="0.25"/>
    <row r="176" ht="15.75" customHeight="1" x14ac:dyDescent="0.25"/>
    <row r="177" ht="15.75" customHeight="1" x14ac:dyDescent="0.25"/>
    <row r="178" ht="15.75" customHeight="1" x14ac:dyDescent="0.25"/>
    <row r="179" ht="15.75" customHeight="1" x14ac:dyDescent="0.25"/>
    <row r="180" ht="15.75" customHeight="1" x14ac:dyDescent="0.25"/>
    <row r="181" ht="15.75" customHeight="1" x14ac:dyDescent="0.25"/>
    <row r="182" ht="15.75" customHeight="1" x14ac:dyDescent="0.25"/>
    <row r="183" ht="15.75" customHeight="1" x14ac:dyDescent="0.25"/>
    <row r="184" ht="15.75" customHeight="1" x14ac:dyDescent="0.25"/>
    <row r="185" ht="15.75" customHeight="1" x14ac:dyDescent="0.25"/>
    <row r="186" ht="15.75" customHeight="1" x14ac:dyDescent="0.25"/>
    <row r="187" ht="15.75" customHeight="1" x14ac:dyDescent="0.25"/>
    <row r="188" ht="15.75" customHeight="1" x14ac:dyDescent="0.25"/>
    <row r="189" ht="15.75" customHeight="1" x14ac:dyDescent="0.25"/>
    <row r="190" ht="15.75" customHeight="1" x14ac:dyDescent="0.25"/>
    <row r="191" ht="15.75" customHeight="1" x14ac:dyDescent="0.25"/>
    <row r="192" ht="15.75" customHeight="1" x14ac:dyDescent="0.25"/>
    <row r="193" ht="15.75" customHeight="1" x14ac:dyDescent="0.25"/>
    <row r="194" ht="15.75" customHeight="1" x14ac:dyDescent="0.25"/>
    <row r="195" ht="15.75" customHeight="1" x14ac:dyDescent="0.25"/>
    <row r="196" ht="15.75" customHeight="1" x14ac:dyDescent="0.25"/>
    <row r="197" ht="15.75" customHeight="1" x14ac:dyDescent="0.25"/>
    <row r="198" ht="15.75" customHeight="1" x14ac:dyDescent="0.25"/>
    <row r="199" ht="15.75" customHeight="1" x14ac:dyDescent="0.25"/>
    <row r="200" ht="15.75" customHeight="1" x14ac:dyDescent="0.25"/>
    <row r="201" ht="15.75" customHeight="1" x14ac:dyDescent="0.25"/>
    <row r="202" ht="15.75" customHeight="1" x14ac:dyDescent="0.25"/>
    <row r="203" ht="15.75" customHeight="1" x14ac:dyDescent="0.25"/>
    <row r="204" ht="15.75" customHeight="1" x14ac:dyDescent="0.25"/>
    <row r="205" ht="15.75" customHeight="1" x14ac:dyDescent="0.25"/>
    <row r="206" ht="15.75" customHeight="1" x14ac:dyDescent="0.25"/>
    <row r="207" ht="15.75" customHeight="1" x14ac:dyDescent="0.25"/>
    <row r="208" ht="15.75" customHeight="1" x14ac:dyDescent="0.25"/>
    <row r="209" ht="15.75" customHeight="1" x14ac:dyDescent="0.25"/>
    <row r="210" ht="15.75" customHeight="1" x14ac:dyDescent="0.25"/>
    <row r="211" ht="15.75" customHeight="1" x14ac:dyDescent="0.25"/>
    <row r="212" ht="15.75" customHeight="1" x14ac:dyDescent="0.25"/>
    <row r="213" ht="15.75" customHeight="1" x14ac:dyDescent="0.25"/>
    <row r="214" ht="15.75" customHeight="1" x14ac:dyDescent="0.25"/>
    <row r="215" ht="15.75" customHeight="1" x14ac:dyDescent="0.25"/>
    <row r="216" ht="15.75" customHeight="1" x14ac:dyDescent="0.25"/>
    <row r="217" ht="15.75" customHeight="1" x14ac:dyDescent="0.25"/>
    <row r="218" ht="15.75" customHeight="1" x14ac:dyDescent="0.25"/>
    <row r="219" ht="15.75" customHeight="1" x14ac:dyDescent="0.25"/>
    <row r="220" ht="15.75" customHeight="1" x14ac:dyDescent="0.25"/>
    <row r="221" ht="15.75" customHeight="1" x14ac:dyDescent="0.25"/>
    <row r="222" ht="15.75" customHeight="1" x14ac:dyDescent="0.25"/>
    <row r="223" ht="15.75" customHeight="1" x14ac:dyDescent="0.25"/>
    <row r="224" ht="15.75" customHeight="1" x14ac:dyDescent="0.25"/>
    <row r="225" ht="15.75" customHeight="1" x14ac:dyDescent="0.25"/>
    <row r="226" ht="15.75" customHeight="1" x14ac:dyDescent="0.25"/>
    <row r="227" ht="15.75" customHeight="1" x14ac:dyDescent="0.25"/>
    <row r="228" ht="15.75" customHeight="1" x14ac:dyDescent="0.25"/>
    <row r="229" ht="15.75" customHeight="1" x14ac:dyDescent="0.25"/>
    <row r="230" ht="15.75" customHeight="1" x14ac:dyDescent="0.25"/>
    <row r="231" ht="15.75" customHeight="1" x14ac:dyDescent="0.25"/>
    <row r="232" ht="15.75" customHeight="1" x14ac:dyDescent="0.25"/>
    <row r="233" ht="15.75" customHeight="1" x14ac:dyDescent="0.25"/>
    <row r="234" ht="15.75" customHeight="1" x14ac:dyDescent="0.25"/>
    <row r="235" ht="15.75" customHeight="1" x14ac:dyDescent="0.25"/>
    <row r="236" ht="15.75" customHeight="1" x14ac:dyDescent="0.25"/>
    <row r="237" ht="15.75" customHeight="1" x14ac:dyDescent="0.25"/>
    <row r="238" ht="15.75" customHeight="1" x14ac:dyDescent="0.25"/>
    <row r="239" ht="15.75" customHeight="1" x14ac:dyDescent="0.25"/>
    <row r="240" ht="15.75" customHeight="1" x14ac:dyDescent="0.25"/>
    <row r="241" ht="15.75" customHeight="1" x14ac:dyDescent="0.25"/>
    <row r="242" ht="15.75" customHeight="1" x14ac:dyDescent="0.25"/>
    <row r="243" ht="15.75" customHeight="1" x14ac:dyDescent="0.25"/>
    <row r="244" ht="15.75" customHeight="1" x14ac:dyDescent="0.25"/>
    <row r="245" ht="15.75" customHeight="1" x14ac:dyDescent="0.25"/>
    <row r="246" ht="15.75" customHeight="1" x14ac:dyDescent="0.25"/>
    <row r="247" ht="15.75" customHeight="1" x14ac:dyDescent="0.25"/>
    <row r="248" ht="15.75" customHeight="1" x14ac:dyDescent="0.25"/>
    <row r="249" ht="15.75" customHeight="1" x14ac:dyDescent="0.25"/>
    <row r="250" ht="15.75" customHeight="1" x14ac:dyDescent="0.25"/>
    <row r="251" ht="15.75" customHeight="1" x14ac:dyDescent="0.25"/>
    <row r="252" ht="15.75" customHeight="1" x14ac:dyDescent="0.25"/>
    <row r="253" ht="15.75" customHeight="1" x14ac:dyDescent="0.25"/>
    <row r="254" ht="15.75" customHeight="1" x14ac:dyDescent="0.25"/>
    <row r="255" ht="15.75" customHeight="1" x14ac:dyDescent="0.25"/>
    <row r="256" ht="15.75" customHeight="1" x14ac:dyDescent="0.25"/>
    <row r="257" ht="15.75" customHeight="1" x14ac:dyDescent="0.25"/>
    <row r="258" ht="15.75" customHeight="1" x14ac:dyDescent="0.25"/>
    <row r="259" ht="15.75" customHeight="1" x14ac:dyDescent="0.25"/>
    <row r="260" ht="15.75" customHeight="1" x14ac:dyDescent="0.25"/>
    <row r="261" ht="15.75" customHeight="1" x14ac:dyDescent="0.25"/>
    <row r="262" ht="15.75" customHeight="1" x14ac:dyDescent="0.25"/>
    <row r="263" ht="15.75" customHeight="1" x14ac:dyDescent="0.25"/>
    <row r="264" ht="15.75" customHeight="1" x14ac:dyDescent="0.25"/>
    <row r="265" ht="15.75" customHeight="1" x14ac:dyDescent="0.25"/>
    <row r="266" ht="15.75" customHeight="1" x14ac:dyDescent="0.25"/>
    <row r="267" ht="15.75" customHeight="1" x14ac:dyDescent="0.25"/>
    <row r="268" ht="15.75" customHeight="1" x14ac:dyDescent="0.25"/>
    <row r="269" ht="15.75" customHeight="1" x14ac:dyDescent="0.25"/>
    <row r="270" ht="15.75" customHeight="1" x14ac:dyDescent="0.25"/>
    <row r="271" ht="15.75" customHeight="1" x14ac:dyDescent="0.25"/>
    <row r="272" ht="15.75" customHeight="1" x14ac:dyDescent="0.25"/>
    <row r="273" ht="15.75" customHeight="1" x14ac:dyDescent="0.25"/>
    <row r="274" ht="15.75" customHeight="1" x14ac:dyDescent="0.25"/>
    <row r="275" ht="15.75" customHeight="1" x14ac:dyDescent="0.25"/>
    <row r="276" ht="15.75" customHeight="1" x14ac:dyDescent="0.25"/>
    <row r="277" ht="15.75" customHeight="1" x14ac:dyDescent="0.25"/>
    <row r="278" ht="15.75" customHeight="1" x14ac:dyDescent="0.25"/>
    <row r="279" ht="15.75" customHeight="1" x14ac:dyDescent="0.25"/>
    <row r="280" ht="15.75" customHeight="1" x14ac:dyDescent="0.25"/>
    <row r="281" ht="15.75" customHeight="1" x14ac:dyDescent="0.25"/>
    <row r="282" ht="15.75" customHeight="1" x14ac:dyDescent="0.25"/>
    <row r="283" ht="15.75" customHeight="1" x14ac:dyDescent="0.25"/>
    <row r="284" ht="15.75" customHeight="1" x14ac:dyDescent="0.25"/>
    <row r="285" ht="15.75" customHeight="1" x14ac:dyDescent="0.25"/>
    <row r="286" ht="15.75" customHeight="1" x14ac:dyDescent="0.25"/>
    <row r="287" ht="15.75" customHeight="1" x14ac:dyDescent="0.25"/>
    <row r="288" ht="15.75" customHeight="1" x14ac:dyDescent="0.25"/>
    <row r="289" ht="15.75" customHeight="1" x14ac:dyDescent="0.25"/>
    <row r="290" ht="15.75" customHeight="1" x14ac:dyDescent="0.25"/>
    <row r="291" ht="15.75" customHeight="1" x14ac:dyDescent="0.25"/>
    <row r="292" ht="15.75" customHeight="1" x14ac:dyDescent="0.25"/>
    <row r="293" ht="15.75" customHeight="1" x14ac:dyDescent="0.25"/>
    <row r="294" ht="15.75" customHeight="1" x14ac:dyDescent="0.25"/>
    <row r="295" ht="15.75" customHeight="1" x14ac:dyDescent="0.25"/>
    <row r="296" ht="15.75" customHeight="1" x14ac:dyDescent="0.25"/>
    <row r="297" ht="15.75" customHeight="1" x14ac:dyDescent="0.25"/>
    <row r="298" ht="15.75" customHeight="1" x14ac:dyDescent="0.25"/>
    <row r="299" ht="15.75" customHeight="1" x14ac:dyDescent="0.25"/>
    <row r="300" ht="15.75" customHeight="1" x14ac:dyDescent="0.25"/>
    <row r="301" ht="15.75" customHeight="1" x14ac:dyDescent="0.25"/>
    <row r="302" ht="15.75" customHeight="1" x14ac:dyDescent="0.25"/>
    <row r="303" ht="15.75" customHeight="1" x14ac:dyDescent="0.25"/>
    <row r="304" ht="15.75" customHeight="1" x14ac:dyDescent="0.25"/>
    <row r="305" ht="15.75" customHeight="1" x14ac:dyDescent="0.25"/>
    <row r="306" ht="15.75" customHeight="1" x14ac:dyDescent="0.25"/>
    <row r="307" ht="15.75" customHeight="1" x14ac:dyDescent="0.25"/>
    <row r="308" ht="15.75" customHeight="1" x14ac:dyDescent="0.25"/>
    <row r="309" ht="15.75" customHeight="1" x14ac:dyDescent="0.25"/>
    <row r="310" ht="15.75" customHeight="1" x14ac:dyDescent="0.25"/>
    <row r="311" ht="15.75" customHeight="1" x14ac:dyDescent="0.25"/>
    <row r="312" ht="15.75" customHeight="1" x14ac:dyDescent="0.25"/>
    <row r="313" ht="15.75" customHeight="1" x14ac:dyDescent="0.25"/>
    <row r="314" ht="15.75" customHeight="1" x14ac:dyDescent="0.25"/>
    <row r="315" ht="15.75" customHeight="1" x14ac:dyDescent="0.25"/>
    <row r="316" ht="15.75" customHeight="1" x14ac:dyDescent="0.25"/>
    <row r="317" ht="15.75" customHeight="1" x14ac:dyDescent="0.25"/>
    <row r="318" ht="15.75" customHeight="1" x14ac:dyDescent="0.25"/>
    <row r="319" ht="15.75" customHeight="1" x14ac:dyDescent="0.25"/>
    <row r="320" ht="15.75" customHeight="1" x14ac:dyDescent="0.25"/>
    <row r="321" ht="15.75" customHeight="1" x14ac:dyDescent="0.25"/>
    <row r="322" ht="15.75" customHeight="1" x14ac:dyDescent="0.25"/>
    <row r="323" ht="15.75" customHeight="1" x14ac:dyDescent="0.25"/>
    <row r="324" ht="15.75" customHeight="1" x14ac:dyDescent="0.25"/>
    <row r="325" ht="15.75" customHeight="1" x14ac:dyDescent="0.25"/>
    <row r="326" ht="15.75" customHeight="1" x14ac:dyDescent="0.25"/>
    <row r="327" ht="15.75" customHeight="1" x14ac:dyDescent="0.25"/>
    <row r="328" ht="15.75" customHeight="1" x14ac:dyDescent="0.25"/>
    <row r="329" ht="15.75" customHeight="1" x14ac:dyDescent="0.25"/>
    <row r="330" ht="15.75" customHeight="1" x14ac:dyDescent="0.25"/>
    <row r="331" ht="15.75" customHeight="1" x14ac:dyDescent="0.25"/>
    <row r="332" ht="15.75" customHeight="1" x14ac:dyDescent="0.25"/>
    <row r="333" ht="15.75" customHeight="1" x14ac:dyDescent="0.25"/>
    <row r="334" ht="15.75" customHeight="1" x14ac:dyDescent="0.25"/>
    <row r="335" ht="15.75" customHeight="1" x14ac:dyDescent="0.25"/>
    <row r="336" ht="15.75" customHeight="1" x14ac:dyDescent="0.25"/>
    <row r="337" ht="15.75" customHeight="1" x14ac:dyDescent="0.25"/>
    <row r="338" ht="15.75" customHeight="1" x14ac:dyDescent="0.25"/>
    <row r="339" ht="15.75" customHeight="1" x14ac:dyDescent="0.25"/>
    <row r="340" ht="15.75" customHeight="1" x14ac:dyDescent="0.25"/>
    <row r="341" ht="15.75" customHeight="1" x14ac:dyDescent="0.25"/>
    <row r="342" ht="15.75" customHeight="1" x14ac:dyDescent="0.25"/>
    <row r="343" ht="15.75" customHeight="1" x14ac:dyDescent="0.25"/>
    <row r="344" ht="15.75" customHeight="1" x14ac:dyDescent="0.25"/>
    <row r="345" ht="15.75" customHeight="1" x14ac:dyDescent="0.25"/>
    <row r="346" ht="15.75" customHeight="1" x14ac:dyDescent="0.25"/>
    <row r="347" ht="15.75" customHeight="1" x14ac:dyDescent="0.25"/>
    <row r="348" ht="15.75" customHeight="1" x14ac:dyDescent="0.25"/>
    <row r="349" ht="15.75" customHeight="1" x14ac:dyDescent="0.25"/>
    <row r="350" ht="15.75" customHeight="1" x14ac:dyDescent="0.25"/>
    <row r="351" ht="15.75" customHeight="1" x14ac:dyDescent="0.25"/>
    <row r="352" ht="15.75" customHeight="1" x14ac:dyDescent="0.25"/>
    <row r="353" ht="15.75" customHeight="1" x14ac:dyDescent="0.25"/>
    <row r="354" ht="15.75" customHeight="1" x14ac:dyDescent="0.25"/>
    <row r="355" ht="15.75" customHeight="1" x14ac:dyDescent="0.25"/>
    <row r="356" ht="15.75" customHeight="1" x14ac:dyDescent="0.25"/>
    <row r="357" ht="15.75" customHeight="1" x14ac:dyDescent="0.25"/>
    <row r="358" ht="15.75" customHeight="1" x14ac:dyDescent="0.25"/>
    <row r="359" ht="15.75" customHeight="1" x14ac:dyDescent="0.25"/>
    <row r="360" ht="15.75" customHeight="1" x14ac:dyDescent="0.25"/>
    <row r="361" ht="15.75" customHeight="1" x14ac:dyDescent="0.25"/>
    <row r="362" ht="15.75" customHeight="1" x14ac:dyDescent="0.25"/>
    <row r="363" ht="15.75" customHeight="1" x14ac:dyDescent="0.25"/>
    <row r="364" ht="15.75" customHeight="1" x14ac:dyDescent="0.25"/>
    <row r="365" ht="15.75" customHeight="1" x14ac:dyDescent="0.25"/>
    <row r="366" ht="15.75" customHeight="1" x14ac:dyDescent="0.25"/>
    <row r="367" ht="15.75" customHeight="1" x14ac:dyDescent="0.25"/>
    <row r="368" ht="15.75" customHeight="1" x14ac:dyDescent="0.25"/>
    <row r="369" ht="15.75" customHeight="1" x14ac:dyDescent="0.25"/>
    <row r="370" ht="15.75" customHeight="1" x14ac:dyDescent="0.25"/>
    <row r="371" ht="15.75" customHeight="1" x14ac:dyDescent="0.25"/>
    <row r="372" ht="15.75" customHeight="1" x14ac:dyDescent="0.25"/>
    <row r="373" ht="15.75" customHeight="1" x14ac:dyDescent="0.25"/>
    <row r="374" ht="15.75" customHeight="1" x14ac:dyDescent="0.25"/>
    <row r="375" ht="15.75" customHeight="1" x14ac:dyDescent="0.25"/>
    <row r="376" ht="15.75" customHeight="1" x14ac:dyDescent="0.25"/>
    <row r="377" ht="15.75" customHeight="1" x14ac:dyDescent="0.25"/>
    <row r="378" ht="15.75" customHeight="1" x14ac:dyDescent="0.25"/>
    <row r="379" ht="15.75" customHeight="1" x14ac:dyDescent="0.25"/>
    <row r="380" ht="15.75" customHeight="1" x14ac:dyDescent="0.25"/>
    <row r="381" ht="15.75" customHeight="1" x14ac:dyDescent="0.25"/>
    <row r="382" ht="15.75" customHeight="1" x14ac:dyDescent="0.25"/>
    <row r="383" ht="15.75" customHeight="1" x14ac:dyDescent="0.25"/>
    <row r="384" ht="15.75" customHeight="1" x14ac:dyDescent="0.25"/>
    <row r="385" ht="15.75" customHeight="1" x14ac:dyDescent="0.25"/>
    <row r="386" ht="15.75" customHeight="1" x14ac:dyDescent="0.25"/>
    <row r="387" ht="15.75" customHeight="1" x14ac:dyDescent="0.25"/>
    <row r="388" ht="15.75" customHeight="1" x14ac:dyDescent="0.25"/>
    <row r="389" ht="15.75" customHeight="1" x14ac:dyDescent="0.25"/>
    <row r="390" ht="15.75" customHeight="1" x14ac:dyDescent="0.25"/>
    <row r="391" ht="15.75" customHeight="1" x14ac:dyDescent="0.25"/>
    <row r="392" ht="15.75" customHeight="1" x14ac:dyDescent="0.25"/>
    <row r="393" ht="15.75" customHeight="1" x14ac:dyDescent="0.25"/>
    <row r="394" ht="15.75" customHeight="1" x14ac:dyDescent="0.25"/>
    <row r="395" ht="15.75" customHeight="1" x14ac:dyDescent="0.25"/>
    <row r="396" ht="15.75" customHeight="1" x14ac:dyDescent="0.25"/>
    <row r="397" ht="15.75" customHeight="1" x14ac:dyDescent="0.25"/>
    <row r="398" ht="15.75" customHeight="1" x14ac:dyDescent="0.25"/>
    <row r="399" ht="15.75" customHeight="1" x14ac:dyDescent="0.25"/>
    <row r="400" ht="15.75" customHeight="1" x14ac:dyDescent="0.25"/>
    <row r="401" ht="15.75" customHeight="1" x14ac:dyDescent="0.25"/>
    <row r="402" ht="15.75" customHeight="1" x14ac:dyDescent="0.25"/>
    <row r="403" ht="15.75" customHeight="1" x14ac:dyDescent="0.25"/>
    <row r="404" ht="15.75" customHeight="1" x14ac:dyDescent="0.25"/>
    <row r="405" ht="15.75" customHeight="1" x14ac:dyDescent="0.25"/>
    <row r="406" ht="15.75" customHeight="1" x14ac:dyDescent="0.25"/>
    <row r="407" ht="15.75" customHeight="1" x14ac:dyDescent="0.25"/>
    <row r="408" ht="15.75" customHeight="1" x14ac:dyDescent="0.25"/>
    <row r="409" ht="15.75" customHeight="1" x14ac:dyDescent="0.25"/>
    <row r="410" ht="15.75" customHeight="1" x14ac:dyDescent="0.25"/>
    <row r="411" ht="15.75" customHeight="1" x14ac:dyDescent="0.25"/>
    <row r="412" ht="15.75" customHeight="1" x14ac:dyDescent="0.25"/>
    <row r="413" ht="15.75" customHeight="1" x14ac:dyDescent="0.25"/>
    <row r="414" ht="15.75" customHeight="1" x14ac:dyDescent="0.25"/>
    <row r="415" ht="15.75" customHeight="1" x14ac:dyDescent="0.25"/>
    <row r="416" ht="15.75" customHeight="1" x14ac:dyDescent="0.25"/>
    <row r="417" ht="15.75" customHeight="1" x14ac:dyDescent="0.25"/>
    <row r="418" ht="15.75" customHeight="1" x14ac:dyDescent="0.25"/>
    <row r="419" ht="15.75" customHeight="1" x14ac:dyDescent="0.25"/>
    <row r="420" ht="15.75" customHeight="1" x14ac:dyDescent="0.25"/>
    <row r="421" ht="15.75" customHeight="1" x14ac:dyDescent="0.25"/>
    <row r="422" ht="15.75" customHeight="1" x14ac:dyDescent="0.25"/>
    <row r="423" ht="15.75" customHeight="1" x14ac:dyDescent="0.25"/>
    <row r="424" ht="15.75" customHeight="1" x14ac:dyDescent="0.25"/>
    <row r="425" ht="15.75" customHeight="1" x14ac:dyDescent="0.25"/>
    <row r="426" ht="15.75" customHeight="1" x14ac:dyDescent="0.25"/>
    <row r="427" ht="15.75" customHeight="1" x14ac:dyDescent="0.25"/>
    <row r="428" ht="15.75" customHeight="1" x14ac:dyDescent="0.25"/>
    <row r="429" ht="15.75" customHeight="1" x14ac:dyDescent="0.25"/>
    <row r="430" ht="15.75" customHeight="1" x14ac:dyDescent="0.25"/>
    <row r="431" ht="15.75" customHeight="1" x14ac:dyDescent="0.25"/>
    <row r="432" ht="15.75" customHeight="1" x14ac:dyDescent="0.25"/>
    <row r="433" ht="15.75" customHeight="1" x14ac:dyDescent="0.25"/>
    <row r="434" ht="15.75" customHeight="1" x14ac:dyDescent="0.25"/>
    <row r="435" ht="15.75" customHeight="1" x14ac:dyDescent="0.25"/>
    <row r="436" ht="15.75" customHeight="1" x14ac:dyDescent="0.25"/>
    <row r="437" ht="15.75" customHeight="1" x14ac:dyDescent="0.25"/>
    <row r="438" ht="15.75" customHeight="1" x14ac:dyDescent="0.25"/>
    <row r="439" ht="15.75" customHeight="1" x14ac:dyDescent="0.25"/>
    <row r="440" ht="15.75" customHeight="1" x14ac:dyDescent="0.25"/>
    <row r="441" ht="15.75" customHeight="1" x14ac:dyDescent="0.25"/>
    <row r="442" ht="15.75" customHeight="1" x14ac:dyDescent="0.25"/>
    <row r="443" ht="15.75" customHeight="1" x14ac:dyDescent="0.25"/>
    <row r="444" ht="15.75" customHeight="1" x14ac:dyDescent="0.25"/>
    <row r="445" ht="15.75" customHeight="1" x14ac:dyDescent="0.25"/>
    <row r="446" ht="15.75" customHeight="1" x14ac:dyDescent="0.25"/>
    <row r="447" ht="15.75" customHeight="1" x14ac:dyDescent="0.25"/>
    <row r="448" ht="15.75" customHeight="1" x14ac:dyDescent="0.25"/>
    <row r="449" ht="15.75" customHeight="1" x14ac:dyDescent="0.25"/>
    <row r="450" ht="15.75" customHeight="1" x14ac:dyDescent="0.25"/>
    <row r="451" ht="15.75" customHeight="1" x14ac:dyDescent="0.25"/>
    <row r="452" ht="15.75" customHeight="1" x14ac:dyDescent="0.25"/>
    <row r="453" ht="15.75" customHeight="1" x14ac:dyDescent="0.25"/>
    <row r="454" ht="15.75" customHeight="1" x14ac:dyDescent="0.25"/>
    <row r="455" ht="15.75" customHeight="1" x14ac:dyDescent="0.25"/>
    <row r="456" ht="15.75" customHeight="1" x14ac:dyDescent="0.25"/>
    <row r="457" ht="15.75" customHeight="1" x14ac:dyDescent="0.25"/>
    <row r="458" ht="15.75" customHeight="1" x14ac:dyDescent="0.25"/>
    <row r="459" ht="15.75" customHeight="1" x14ac:dyDescent="0.25"/>
    <row r="460" ht="15.75" customHeight="1" x14ac:dyDescent="0.25"/>
    <row r="461" ht="15.75" customHeight="1" x14ac:dyDescent="0.25"/>
    <row r="462" ht="15.75" customHeight="1" x14ac:dyDescent="0.25"/>
    <row r="463" ht="15.75" customHeight="1" x14ac:dyDescent="0.25"/>
    <row r="464" ht="15.75" customHeight="1" x14ac:dyDescent="0.25"/>
    <row r="465" ht="15.75" customHeight="1" x14ac:dyDescent="0.25"/>
    <row r="466" ht="15.75" customHeight="1" x14ac:dyDescent="0.25"/>
    <row r="467" ht="15.75" customHeight="1" x14ac:dyDescent="0.25"/>
    <row r="468" ht="15.75" customHeight="1" x14ac:dyDescent="0.25"/>
    <row r="469" ht="15.75" customHeight="1" x14ac:dyDescent="0.25"/>
    <row r="470" ht="15.75" customHeight="1" x14ac:dyDescent="0.25"/>
    <row r="471" ht="15.75" customHeight="1" x14ac:dyDescent="0.25"/>
    <row r="472" ht="15.75" customHeight="1" x14ac:dyDescent="0.25"/>
    <row r="473" ht="15.75" customHeight="1" x14ac:dyDescent="0.25"/>
    <row r="474" ht="15.75" customHeight="1" x14ac:dyDescent="0.25"/>
    <row r="475" ht="15.75" customHeight="1" x14ac:dyDescent="0.25"/>
    <row r="476" ht="15.75" customHeight="1" x14ac:dyDescent="0.25"/>
    <row r="477" ht="15.75" customHeight="1" x14ac:dyDescent="0.25"/>
    <row r="478" ht="15.75" customHeight="1" x14ac:dyDescent="0.25"/>
    <row r="479" ht="15.75" customHeight="1" x14ac:dyDescent="0.25"/>
    <row r="480" ht="15.75" customHeight="1" x14ac:dyDescent="0.25"/>
    <row r="481" ht="15.75" customHeight="1" x14ac:dyDescent="0.25"/>
    <row r="482" ht="15.75" customHeight="1" x14ac:dyDescent="0.25"/>
    <row r="483" ht="15.75" customHeight="1" x14ac:dyDescent="0.25"/>
    <row r="484" ht="15.75" customHeight="1" x14ac:dyDescent="0.25"/>
    <row r="485" ht="15.75" customHeight="1" x14ac:dyDescent="0.25"/>
    <row r="486" ht="15.75" customHeight="1" x14ac:dyDescent="0.25"/>
    <row r="487" ht="15.75" customHeight="1" x14ac:dyDescent="0.25"/>
    <row r="488" ht="15.75" customHeight="1" x14ac:dyDescent="0.25"/>
    <row r="489" ht="15.75" customHeight="1" x14ac:dyDescent="0.25"/>
    <row r="490" ht="15.75" customHeight="1" x14ac:dyDescent="0.25"/>
    <row r="491" ht="15.75" customHeight="1" x14ac:dyDescent="0.25"/>
    <row r="492" ht="15.75" customHeight="1" x14ac:dyDescent="0.25"/>
    <row r="493" ht="15.75" customHeight="1" x14ac:dyDescent="0.25"/>
    <row r="494" ht="15.75" customHeight="1" x14ac:dyDescent="0.25"/>
    <row r="495" ht="15.75" customHeight="1" x14ac:dyDescent="0.25"/>
    <row r="496" ht="15.75" customHeight="1" x14ac:dyDescent="0.25"/>
    <row r="497" ht="15.75" customHeight="1" x14ac:dyDescent="0.25"/>
    <row r="498" ht="15.75" customHeight="1" x14ac:dyDescent="0.25"/>
    <row r="499" ht="15.75" customHeight="1" x14ac:dyDescent="0.25"/>
    <row r="500" ht="15.75" customHeight="1" x14ac:dyDescent="0.25"/>
    <row r="501" ht="15.75" customHeight="1" x14ac:dyDescent="0.25"/>
    <row r="502" ht="15.75" customHeight="1" x14ac:dyDescent="0.25"/>
    <row r="503" ht="15.75" customHeight="1" x14ac:dyDescent="0.25"/>
    <row r="504" ht="15.75" customHeight="1" x14ac:dyDescent="0.25"/>
    <row r="505" ht="15.75" customHeight="1" x14ac:dyDescent="0.25"/>
    <row r="506" ht="15.75" customHeight="1" x14ac:dyDescent="0.25"/>
    <row r="507" ht="15.75" customHeight="1" x14ac:dyDescent="0.25"/>
    <row r="508" ht="15.75" customHeight="1" x14ac:dyDescent="0.25"/>
    <row r="509" ht="15.75" customHeight="1" x14ac:dyDescent="0.25"/>
    <row r="510" ht="15.75" customHeight="1" x14ac:dyDescent="0.25"/>
    <row r="511" ht="15.75" customHeight="1" x14ac:dyDescent="0.25"/>
    <row r="512" ht="15.75" customHeight="1" x14ac:dyDescent="0.25"/>
    <row r="513" ht="15.75" customHeight="1" x14ac:dyDescent="0.25"/>
    <row r="514" ht="15.75" customHeight="1" x14ac:dyDescent="0.25"/>
    <row r="515" ht="15.75" customHeight="1" x14ac:dyDescent="0.25"/>
    <row r="516" ht="15.75" customHeight="1" x14ac:dyDescent="0.25"/>
    <row r="517" ht="15.75" customHeight="1" x14ac:dyDescent="0.25"/>
    <row r="518" ht="15.75" customHeight="1" x14ac:dyDescent="0.25"/>
    <row r="519" ht="15.75" customHeight="1" x14ac:dyDescent="0.25"/>
    <row r="520" ht="15.75" customHeight="1" x14ac:dyDescent="0.25"/>
    <row r="521" ht="15.75" customHeight="1" x14ac:dyDescent="0.25"/>
    <row r="522" ht="15.75" customHeight="1" x14ac:dyDescent="0.25"/>
    <row r="523" ht="15.75" customHeight="1" x14ac:dyDescent="0.25"/>
    <row r="524" ht="15.75" customHeight="1" x14ac:dyDescent="0.25"/>
    <row r="525" ht="15.75" customHeight="1" x14ac:dyDescent="0.25"/>
    <row r="526" ht="15.75" customHeight="1" x14ac:dyDescent="0.25"/>
    <row r="527" ht="15.75" customHeight="1" x14ac:dyDescent="0.25"/>
    <row r="528" ht="15.75" customHeight="1" x14ac:dyDescent="0.25"/>
    <row r="529" ht="15.75" customHeight="1" x14ac:dyDescent="0.25"/>
    <row r="530" ht="15.75" customHeight="1" x14ac:dyDescent="0.25"/>
    <row r="531" ht="15.75" customHeight="1" x14ac:dyDescent="0.25"/>
    <row r="532" ht="15.75" customHeight="1" x14ac:dyDescent="0.25"/>
    <row r="533" ht="15.75" customHeight="1" x14ac:dyDescent="0.25"/>
    <row r="534" ht="15.75" customHeight="1" x14ac:dyDescent="0.25"/>
    <row r="535" ht="15.75" customHeight="1" x14ac:dyDescent="0.25"/>
    <row r="536" ht="15.75" customHeight="1" x14ac:dyDescent="0.25"/>
    <row r="537" ht="15.75" customHeight="1" x14ac:dyDescent="0.25"/>
    <row r="538" ht="15.75" customHeight="1" x14ac:dyDescent="0.25"/>
    <row r="539" ht="15.75" customHeight="1" x14ac:dyDescent="0.25"/>
    <row r="540" ht="15.75" customHeight="1" x14ac:dyDescent="0.25"/>
    <row r="541" ht="15.75" customHeight="1" x14ac:dyDescent="0.25"/>
    <row r="542" ht="15.75" customHeight="1" x14ac:dyDescent="0.25"/>
    <row r="543" ht="15.75" customHeight="1" x14ac:dyDescent="0.25"/>
    <row r="544" ht="15.75" customHeight="1" x14ac:dyDescent="0.25"/>
    <row r="545" ht="15.75" customHeight="1" x14ac:dyDescent="0.25"/>
    <row r="546" ht="15.75" customHeight="1" x14ac:dyDescent="0.25"/>
    <row r="547" ht="15.75" customHeight="1" x14ac:dyDescent="0.25"/>
    <row r="548" ht="15.75" customHeight="1" x14ac:dyDescent="0.25"/>
    <row r="549" ht="15.75" customHeight="1" x14ac:dyDescent="0.25"/>
    <row r="550" ht="15.75" customHeight="1" x14ac:dyDescent="0.25"/>
    <row r="551" ht="15.75" customHeight="1" x14ac:dyDescent="0.25"/>
    <row r="552" ht="15.75" customHeight="1" x14ac:dyDescent="0.25"/>
    <row r="553" ht="15.75" customHeight="1" x14ac:dyDescent="0.25"/>
    <row r="554" ht="15.75" customHeight="1" x14ac:dyDescent="0.25"/>
    <row r="555" ht="15.75" customHeight="1" x14ac:dyDescent="0.25"/>
    <row r="556" ht="15.75" customHeight="1" x14ac:dyDescent="0.25"/>
    <row r="557" ht="15.75" customHeight="1" x14ac:dyDescent="0.25"/>
    <row r="558" ht="15.75" customHeight="1" x14ac:dyDescent="0.25"/>
    <row r="559" ht="15.75" customHeight="1" x14ac:dyDescent="0.25"/>
    <row r="560" ht="15.75" customHeight="1" x14ac:dyDescent="0.25"/>
    <row r="561" ht="15.75" customHeight="1" x14ac:dyDescent="0.25"/>
    <row r="562" ht="15.75" customHeight="1" x14ac:dyDescent="0.25"/>
    <row r="563" ht="15.75" customHeight="1" x14ac:dyDescent="0.25"/>
    <row r="564" ht="15.75" customHeight="1" x14ac:dyDescent="0.25"/>
    <row r="565" ht="15.75" customHeight="1" x14ac:dyDescent="0.25"/>
    <row r="566" ht="15.75" customHeight="1" x14ac:dyDescent="0.25"/>
    <row r="567" ht="15.75" customHeight="1" x14ac:dyDescent="0.25"/>
    <row r="568" ht="15.75" customHeight="1" x14ac:dyDescent="0.25"/>
    <row r="569" ht="15.75" customHeight="1" x14ac:dyDescent="0.25"/>
    <row r="570" ht="15.75" customHeight="1" x14ac:dyDescent="0.25"/>
    <row r="571" ht="15.75" customHeight="1" x14ac:dyDescent="0.25"/>
    <row r="572" ht="15.75" customHeight="1" x14ac:dyDescent="0.25"/>
    <row r="573" ht="15.75" customHeight="1" x14ac:dyDescent="0.25"/>
    <row r="574" ht="15.75" customHeight="1" x14ac:dyDescent="0.25"/>
    <row r="575" ht="15.75" customHeight="1" x14ac:dyDescent="0.25"/>
    <row r="576" ht="15.75" customHeight="1" x14ac:dyDescent="0.25"/>
    <row r="577" ht="15.75" customHeight="1" x14ac:dyDescent="0.25"/>
    <row r="578" ht="15.75" customHeight="1" x14ac:dyDescent="0.25"/>
    <row r="579" ht="15.75" customHeight="1" x14ac:dyDescent="0.25"/>
    <row r="580" ht="15.75" customHeight="1" x14ac:dyDescent="0.25"/>
    <row r="581" ht="15.75" customHeight="1" x14ac:dyDescent="0.25"/>
    <row r="582" ht="15.75" customHeight="1" x14ac:dyDescent="0.25"/>
    <row r="583" ht="15.75" customHeight="1" x14ac:dyDescent="0.25"/>
    <row r="584" ht="15.75" customHeight="1" x14ac:dyDescent="0.25"/>
    <row r="585" ht="15.75" customHeight="1" x14ac:dyDescent="0.25"/>
    <row r="586" ht="15.75" customHeight="1" x14ac:dyDescent="0.25"/>
    <row r="587" ht="15.75" customHeight="1" x14ac:dyDescent="0.25"/>
    <row r="588" ht="15.75" customHeight="1" x14ac:dyDescent="0.25"/>
    <row r="589" ht="15.75" customHeight="1" x14ac:dyDescent="0.25"/>
    <row r="590" ht="15.75" customHeight="1" x14ac:dyDescent="0.25"/>
    <row r="591" ht="15.75" customHeight="1" x14ac:dyDescent="0.25"/>
    <row r="592" ht="15.75" customHeight="1" x14ac:dyDescent="0.25"/>
    <row r="593" ht="15.75" customHeight="1" x14ac:dyDescent="0.25"/>
    <row r="594" ht="15.75" customHeight="1" x14ac:dyDescent="0.25"/>
    <row r="595" ht="15.75" customHeight="1" x14ac:dyDescent="0.25"/>
    <row r="596" ht="15.75" customHeight="1" x14ac:dyDescent="0.25"/>
    <row r="597" ht="15.75" customHeight="1" x14ac:dyDescent="0.25"/>
    <row r="598" ht="15.75" customHeight="1" x14ac:dyDescent="0.25"/>
    <row r="599" ht="15.75" customHeight="1" x14ac:dyDescent="0.25"/>
    <row r="600" ht="15.75" customHeight="1" x14ac:dyDescent="0.25"/>
    <row r="601" ht="15.75" customHeight="1" x14ac:dyDescent="0.25"/>
    <row r="602" ht="15.75" customHeight="1" x14ac:dyDescent="0.25"/>
    <row r="603" ht="15.75" customHeight="1" x14ac:dyDescent="0.25"/>
    <row r="604" ht="15.75" customHeight="1" x14ac:dyDescent="0.25"/>
    <row r="605" ht="15.75" customHeight="1" x14ac:dyDescent="0.25"/>
    <row r="606" ht="15.75" customHeight="1" x14ac:dyDescent="0.25"/>
    <row r="607" ht="15.75" customHeight="1" x14ac:dyDescent="0.25"/>
    <row r="608" ht="15.75" customHeight="1" x14ac:dyDescent="0.25"/>
    <row r="609" ht="15.75" customHeight="1" x14ac:dyDescent="0.25"/>
    <row r="610" ht="15.75" customHeight="1" x14ac:dyDescent="0.25"/>
    <row r="611" ht="15.75" customHeight="1" x14ac:dyDescent="0.25"/>
    <row r="612" ht="15.75" customHeight="1" x14ac:dyDescent="0.25"/>
    <row r="613" ht="15.75" customHeight="1" x14ac:dyDescent="0.25"/>
    <row r="614" ht="15.75" customHeight="1" x14ac:dyDescent="0.25"/>
    <row r="615" ht="15.75" customHeight="1" x14ac:dyDescent="0.25"/>
    <row r="616" ht="15.75" customHeight="1" x14ac:dyDescent="0.25"/>
    <row r="617" ht="15.75" customHeight="1" x14ac:dyDescent="0.25"/>
    <row r="618" ht="15.75" customHeight="1" x14ac:dyDescent="0.25"/>
    <row r="619" ht="15.75" customHeight="1" x14ac:dyDescent="0.25"/>
    <row r="620" ht="15.75" customHeight="1" x14ac:dyDescent="0.25"/>
    <row r="621" ht="15.75" customHeight="1" x14ac:dyDescent="0.25"/>
    <row r="622" ht="15.75" customHeight="1" x14ac:dyDescent="0.25"/>
    <row r="623" ht="15.75" customHeight="1" x14ac:dyDescent="0.25"/>
    <row r="624" ht="15.75" customHeight="1" x14ac:dyDescent="0.25"/>
    <row r="625" ht="15.75" customHeight="1" x14ac:dyDescent="0.25"/>
    <row r="626" ht="15.75" customHeight="1" x14ac:dyDescent="0.25"/>
    <row r="627" ht="15.75" customHeight="1" x14ac:dyDescent="0.25"/>
    <row r="628" ht="15.75" customHeight="1" x14ac:dyDescent="0.25"/>
    <row r="629" ht="15.75" customHeight="1" x14ac:dyDescent="0.25"/>
    <row r="630" ht="15.75" customHeight="1" x14ac:dyDescent="0.25"/>
    <row r="631" ht="15.75" customHeight="1" x14ac:dyDescent="0.25"/>
    <row r="632" ht="15.75" customHeight="1" x14ac:dyDescent="0.25"/>
    <row r="633" ht="15.75" customHeight="1" x14ac:dyDescent="0.25"/>
    <row r="634" ht="15.75" customHeight="1" x14ac:dyDescent="0.25"/>
    <row r="635" ht="15.75" customHeight="1" x14ac:dyDescent="0.25"/>
    <row r="636" ht="15.75" customHeight="1" x14ac:dyDescent="0.25"/>
    <row r="637" ht="15.75" customHeight="1" x14ac:dyDescent="0.25"/>
    <row r="638" ht="15.75" customHeight="1" x14ac:dyDescent="0.25"/>
    <row r="639" ht="15.75" customHeight="1" x14ac:dyDescent="0.25"/>
    <row r="640" ht="15.75" customHeight="1" x14ac:dyDescent="0.25"/>
    <row r="641" ht="15.75" customHeight="1" x14ac:dyDescent="0.25"/>
    <row r="642" ht="15.75" customHeight="1" x14ac:dyDescent="0.25"/>
    <row r="643" ht="15.75" customHeight="1" x14ac:dyDescent="0.25"/>
    <row r="644" ht="15.75" customHeight="1" x14ac:dyDescent="0.25"/>
    <row r="645" ht="15.75" customHeight="1" x14ac:dyDescent="0.25"/>
    <row r="646" ht="15.75" customHeight="1" x14ac:dyDescent="0.25"/>
    <row r="647" ht="15.75" customHeight="1" x14ac:dyDescent="0.25"/>
    <row r="648" ht="15.75" customHeight="1" x14ac:dyDescent="0.25"/>
    <row r="649" ht="15.75" customHeight="1" x14ac:dyDescent="0.25"/>
    <row r="650" ht="15.75" customHeight="1" x14ac:dyDescent="0.25"/>
    <row r="651" ht="15.75" customHeight="1" x14ac:dyDescent="0.25"/>
    <row r="652" ht="15.75" customHeight="1" x14ac:dyDescent="0.25"/>
    <row r="653" ht="15.75" customHeight="1" x14ac:dyDescent="0.25"/>
    <row r="654" ht="15.75" customHeight="1" x14ac:dyDescent="0.25"/>
    <row r="655" ht="15.75" customHeight="1" x14ac:dyDescent="0.25"/>
    <row r="656" ht="15.75" customHeight="1" x14ac:dyDescent="0.25"/>
    <row r="657" ht="15.75" customHeight="1" x14ac:dyDescent="0.25"/>
    <row r="658" ht="15.75" customHeight="1" x14ac:dyDescent="0.25"/>
    <row r="659" ht="15.75" customHeight="1" x14ac:dyDescent="0.25"/>
    <row r="660" ht="15.75" customHeight="1" x14ac:dyDescent="0.25"/>
    <row r="661" ht="15.75" customHeight="1" x14ac:dyDescent="0.25"/>
    <row r="662" ht="15.75" customHeight="1" x14ac:dyDescent="0.25"/>
    <row r="663" ht="15.75" customHeight="1" x14ac:dyDescent="0.25"/>
    <row r="664" ht="15.75" customHeight="1" x14ac:dyDescent="0.25"/>
    <row r="665" ht="15.75" customHeight="1" x14ac:dyDescent="0.25"/>
    <row r="666" ht="15.75" customHeight="1" x14ac:dyDescent="0.25"/>
    <row r="667" ht="15.75" customHeight="1" x14ac:dyDescent="0.25"/>
    <row r="668" ht="15.75" customHeight="1" x14ac:dyDescent="0.25"/>
    <row r="669" ht="15.75" customHeight="1" x14ac:dyDescent="0.25"/>
    <row r="670" ht="15.75" customHeight="1" x14ac:dyDescent="0.25"/>
    <row r="671" ht="15.75" customHeight="1" x14ac:dyDescent="0.25"/>
    <row r="672" ht="15.75" customHeight="1" x14ac:dyDescent="0.25"/>
    <row r="673" ht="15.75" customHeight="1" x14ac:dyDescent="0.25"/>
    <row r="674" ht="15.75" customHeight="1" x14ac:dyDescent="0.25"/>
    <row r="675" ht="15.75" customHeight="1" x14ac:dyDescent="0.25"/>
    <row r="676" ht="15.75" customHeight="1" x14ac:dyDescent="0.25"/>
    <row r="677" ht="15.75" customHeight="1" x14ac:dyDescent="0.25"/>
    <row r="678" ht="15.75" customHeight="1" x14ac:dyDescent="0.25"/>
    <row r="679" ht="15.75" customHeight="1" x14ac:dyDescent="0.25"/>
    <row r="680" ht="15.75" customHeight="1" x14ac:dyDescent="0.25"/>
    <row r="681" ht="15.75" customHeight="1" x14ac:dyDescent="0.25"/>
    <row r="682" ht="15.75" customHeight="1" x14ac:dyDescent="0.25"/>
    <row r="683" ht="15.75" customHeight="1" x14ac:dyDescent="0.25"/>
    <row r="684" ht="15.75" customHeight="1" x14ac:dyDescent="0.25"/>
    <row r="685" ht="15.75" customHeight="1" x14ac:dyDescent="0.25"/>
    <row r="686" ht="15.75" customHeight="1" x14ac:dyDescent="0.25"/>
    <row r="687" ht="15.75" customHeight="1" x14ac:dyDescent="0.25"/>
    <row r="688" ht="15.75" customHeight="1" x14ac:dyDescent="0.25"/>
    <row r="689" ht="15.75" customHeight="1" x14ac:dyDescent="0.25"/>
    <row r="690" ht="15.75" customHeight="1" x14ac:dyDescent="0.25"/>
    <row r="691" ht="15.75" customHeight="1" x14ac:dyDescent="0.25"/>
    <row r="692" ht="15.75" customHeight="1" x14ac:dyDescent="0.25"/>
    <row r="693" ht="15.75" customHeight="1" x14ac:dyDescent="0.25"/>
    <row r="694" ht="15.75" customHeight="1" x14ac:dyDescent="0.25"/>
    <row r="695" ht="15.75" customHeight="1" x14ac:dyDescent="0.25"/>
    <row r="696" ht="15.75" customHeight="1" x14ac:dyDescent="0.25"/>
    <row r="697" ht="15.75" customHeight="1" x14ac:dyDescent="0.25"/>
    <row r="698" ht="15.75" customHeight="1" x14ac:dyDescent="0.25"/>
    <row r="699" ht="15.75" customHeight="1" x14ac:dyDescent="0.25"/>
    <row r="700" ht="15.75" customHeight="1" x14ac:dyDescent="0.25"/>
    <row r="701" ht="15.75" customHeight="1" x14ac:dyDescent="0.25"/>
    <row r="702" ht="15.75" customHeight="1" x14ac:dyDescent="0.25"/>
    <row r="703" ht="15.75" customHeight="1" x14ac:dyDescent="0.25"/>
    <row r="704" ht="15.75" customHeight="1" x14ac:dyDescent="0.25"/>
    <row r="705" ht="15.75" customHeight="1" x14ac:dyDescent="0.25"/>
    <row r="706" ht="15.75" customHeight="1" x14ac:dyDescent="0.25"/>
    <row r="707" ht="15.75" customHeight="1" x14ac:dyDescent="0.25"/>
    <row r="708" ht="15.75" customHeight="1" x14ac:dyDescent="0.25"/>
    <row r="709" ht="15.75" customHeight="1" x14ac:dyDescent="0.25"/>
    <row r="710" ht="15.75" customHeight="1" x14ac:dyDescent="0.25"/>
    <row r="711" ht="15.75" customHeight="1" x14ac:dyDescent="0.25"/>
    <row r="712" ht="15.75" customHeight="1" x14ac:dyDescent="0.25"/>
    <row r="713" ht="15.75" customHeight="1" x14ac:dyDescent="0.25"/>
    <row r="714" ht="15.75" customHeight="1" x14ac:dyDescent="0.25"/>
    <row r="715" ht="15.75" customHeight="1" x14ac:dyDescent="0.25"/>
    <row r="716" ht="15.75" customHeight="1" x14ac:dyDescent="0.25"/>
    <row r="717" ht="15.75" customHeight="1" x14ac:dyDescent="0.25"/>
    <row r="718" ht="15.75" customHeight="1" x14ac:dyDescent="0.25"/>
    <row r="719" ht="15.75" customHeight="1" x14ac:dyDescent="0.25"/>
    <row r="720" ht="15.75" customHeight="1" x14ac:dyDescent="0.25"/>
    <row r="721" ht="15.75" customHeight="1" x14ac:dyDescent="0.25"/>
    <row r="722" ht="15.75" customHeight="1" x14ac:dyDescent="0.25"/>
    <row r="723" ht="15.75" customHeight="1" x14ac:dyDescent="0.25"/>
    <row r="724" ht="15.75" customHeight="1" x14ac:dyDescent="0.25"/>
    <row r="725" ht="15.75" customHeight="1" x14ac:dyDescent="0.25"/>
    <row r="726" ht="15.75" customHeight="1" x14ac:dyDescent="0.25"/>
    <row r="727" ht="15.75" customHeight="1" x14ac:dyDescent="0.25"/>
    <row r="728" ht="15.75" customHeight="1" x14ac:dyDescent="0.25"/>
    <row r="729" ht="15.75" customHeight="1" x14ac:dyDescent="0.25"/>
    <row r="730" ht="15.75" customHeight="1" x14ac:dyDescent="0.25"/>
    <row r="731" ht="15.75" customHeight="1" x14ac:dyDescent="0.25"/>
    <row r="732" ht="15.75" customHeight="1" x14ac:dyDescent="0.25"/>
    <row r="733" ht="15.75" customHeight="1" x14ac:dyDescent="0.25"/>
    <row r="734" ht="15.75" customHeight="1" x14ac:dyDescent="0.25"/>
    <row r="735" ht="15.75" customHeight="1" x14ac:dyDescent="0.25"/>
    <row r="736" ht="15.75" customHeight="1" x14ac:dyDescent="0.25"/>
    <row r="737" ht="15.75" customHeight="1" x14ac:dyDescent="0.25"/>
    <row r="738" ht="15.75" customHeight="1" x14ac:dyDescent="0.25"/>
    <row r="739" ht="15.75" customHeight="1" x14ac:dyDescent="0.25"/>
    <row r="740" ht="15.75" customHeight="1" x14ac:dyDescent="0.25"/>
    <row r="741" ht="15.75" customHeight="1" x14ac:dyDescent="0.25"/>
    <row r="742" ht="15.75" customHeight="1" x14ac:dyDescent="0.25"/>
    <row r="743" ht="15.75" customHeight="1" x14ac:dyDescent="0.25"/>
    <row r="744" ht="15.75" customHeight="1" x14ac:dyDescent="0.25"/>
    <row r="745" ht="15.75" customHeight="1" x14ac:dyDescent="0.25"/>
    <row r="746" ht="15.75" customHeight="1" x14ac:dyDescent="0.25"/>
    <row r="747" ht="15.75" customHeight="1" x14ac:dyDescent="0.25"/>
    <row r="748" ht="15.75" customHeight="1" x14ac:dyDescent="0.25"/>
    <row r="749" ht="15.75" customHeight="1" x14ac:dyDescent="0.25"/>
    <row r="750" ht="15.75" customHeight="1" x14ac:dyDescent="0.25"/>
    <row r="751" ht="15.75" customHeight="1" x14ac:dyDescent="0.25"/>
    <row r="752" ht="15.75" customHeight="1" x14ac:dyDescent="0.25"/>
    <row r="753" ht="15.75" customHeight="1" x14ac:dyDescent="0.25"/>
    <row r="754" ht="15.75" customHeight="1" x14ac:dyDescent="0.25"/>
    <row r="755" ht="15.75" customHeight="1" x14ac:dyDescent="0.25"/>
    <row r="756" ht="15.75" customHeight="1" x14ac:dyDescent="0.25"/>
    <row r="757" ht="15.75" customHeight="1" x14ac:dyDescent="0.25"/>
    <row r="758" ht="15.75" customHeight="1" x14ac:dyDescent="0.25"/>
    <row r="759" ht="15.75" customHeight="1" x14ac:dyDescent="0.25"/>
    <row r="760" ht="15.75" customHeight="1" x14ac:dyDescent="0.25"/>
    <row r="761" ht="15.75" customHeight="1" x14ac:dyDescent="0.25"/>
    <row r="762" ht="15.75" customHeight="1" x14ac:dyDescent="0.25"/>
    <row r="763" ht="15.75" customHeight="1" x14ac:dyDescent="0.25"/>
    <row r="764" ht="15.75" customHeight="1" x14ac:dyDescent="0.25"/>
    <row r="765" ht="15.75" customHeight="1" x14ac:dyDescent="0.25"/>
    <row r="766" ht="15.75" customHeight="1" x14ac:dyDescent="0.25"/>
    <row r="767" ht="15.75" customHeight="1" x14ac:dyDescent="0.25"/>
    <row r="768" ht="15.75" customHeight="1" x14ac:dyDescent="0.25"/>
    <row r="769" ht="15.75" customHeight="1" x14ac:dyDescent="0.25"/>
    <row r="770" ht="15.75" customHeight="1" x14ac:dyDescent="0.25"/>
    <row r="771" ht="15.75" customHeight="1" x14ac:dyDescent="0.25"/>
    <row r="772" ht="15.75" customHeight="1" x14ac:dyDescent="0.25"/>
    <row r="773" ht="15.75" customHeight="1" x14ac:dyDescent="0.25"/>
    <row r="774" ht="15.75" customHeight="1" x14ac:dyDescent="0.25"/>
    <row r="775" ht="15.75" customHeight="1" x14ac:dyDescent="0.25"/>
    <row r="776" ht="15.75" customHeight="1" x14ac:dyDescent="0.25"/>
    <row r="777" ht="15.75" customHeight="1" x14ac:dyDescent="0.25"/>
    <row r="778" ht="15.75" customHeight="1" x14ac:dyDescent="0.25"/>
    <row r="779" ht="15.75" customHeight="1" x14ac:dyDescent="0.25"/>
    <row r="780" ht="15.75" customHeight="1" x14ac:dyDescent="0.25"/>
    <row r="781" ht="15.75" customHeight="1" x14ac:dyDescent="0.25"/>
    <row r="782" ht="15.75" customHeight="1" x14ac:dyDescent="0.25"/>
    <row r="783" ht="15.75" customHeight="1" x14ac:dyDescent="0.25"/>
    <row r="784" ht="15.75" customHeight="1" x14ac:dyDescent="0.25"/>
    <row r="785" ht="15.75" customHeight="1" x14ac:dyDescent="0.25"/>
    <row r="786" ht="15.75" customHeight="1" x14ac:dyDescent="0.25"/>
    <row r="787" ht="15.75" customHeight="1" x14ac:dyDescent="0.25"/>
    <row r="788" ht="15.75" customHeight="1" x14ac:dyDescent="0.25"/>
    <row r="789" ht="15.75" customHeight="1" x14ac:dyDescent="0.25"/>
    <row r="790" ht="15.75" customHeight="1" x14ac:dyDescent="0.25"/>
    <row r="791" ht="15.75" customHeight="1" x14ac:dyDescent="0.25"/>
    <row r="792" ht="15.75" customHeight="1" x14ac:dyDescent="0.25"/>
    <row r="793" ht="15.75" customHeight="1" x14ac:dyDescent="0.25"/>
    <row r="794" ht="15.75" customHeight="1" x14ac:dyDescent="0.25"/>
    <row r="795" ht="15.75" customHeight="1" x14ac:dyDescent="0.25"/>
    <row r="796" ht="15.75" customHeight="1" x14ac:dyDescent="0.25"/>
    <row r="797" ht="15.75" customHeight="1" x14ac:dyDescent="0.25"/>
    <row r="798" ht="15.75" customHeight="1" x14ac:dyDescent="0.25"/>
    <row r="799" ht="15.75" customHeight="1" x14ac:dyDescent="0.25"/>
    <row r="800" ht="15.75" customHeight="1" x14ac:dyDescent="0.25"/>
    <row r="801" ht="15.75" customHeight="1" x14ac:dyDescent="0.25"/>
    <row r="802" ht="15.75" customHeight="1" x14ac:dyDescent="0.25"/>
    <row r="803" ht="15.75" customHeight="1" x14ac:dyDescent="0.25"/>
    <row r="804" ht="15.75" customHeight="1" x14ac:dyDescent="0.25"/>
    <row r="805" ht="15.75" customHeight="1" x14ac:dyDescent="0.25"/>
    <row r="806" ht="15.75" customHeight="1" x14ac:dyDescent="0.25"/>
    <row r="807" ht="15.75" customHeight="1" x14ac:dyDescent="0.25"/>
    <row r="808" ht="15.75" customHeight="1" x14ac:dyDescent="0.25"/>
    <row r="809" ht="15.75" customHeight="1" x14ac:dyDescent="0.25"/>
    <row r="810" ht="15.75" customHeight="1" x14ac:dyDescent="0.25"/>
    <row r="811" ht="15.75" customHeight="1" x14ac:dyDescent="0.25"/>
    <row r="812" ht="15.75" customHeight="1" x14ac:dyDescent="0.25"/>
    <row r="813" ht="15.75" customHeight="1" x14ac:dyDescent="0.25"/>
    <row r="814" ht="15.75" customHeight="1" x14ac:dyDescent="0.25"/>
    <row r="815" ht="15.75" customHeight="1" x14ac:dyDescent="0.25"/>
    <row r="816" ht="15.75" customHeight="1" x14ac:dyDescent="0.25"/>
    <row r="817" ht="15.75" customHeight="1" x14ac:dyDescent="0.25"/>
    <row r="818" ht="15.75" customHeight="1" x14ac:dyDescent="0.25"/>
    <row r="819" ht="15.75" customHeight="1" x14ac:dyDescent="0.25"/>
    <row r="820" ht="15.75" customHeight="1" x14ac:dyDescent="0.25"/>
    <row r="821" ht="15.75" customHeight="1" x14ac:dyDescent="0.25"/>
    <row r="822" ht="15.75" customHeight="1" x14ac:dyDescent="0.25"/>
    <row r="823" ht="15.75" customHeight="1" x14ac:dyDescent="0.25"/>
    <row r="824" ht="15.75" customHeight="1" x14ac:dyDescent="0.25"/>
    <row r="825" ht="15.75" customHeight="1" x14ac:dyDescent="0.25"/>
    <row r="826" ht="15.75" customHeight="1" x14ac:dyDescent="0.25"/>
    <row r="827" ht="15.75" customHeight="1" x14ac:dyDescent="0.25"/>
    <row r="828" ht="15.75" customHeight="1" x14ac:dyDescent="0.25"/>
    <row r="829" ht="15.75" customHeight="1" x14ac:dyDescent="0.25"/>
    <row r="830" ht="15.75" customHeight="1" x14ac:dyDescent="0.25"/>
    <row r="831" ht="15.75" customHeight="1" x14ac:dyDescent="0.25"/>
    <row r="832" ht="15.75" customHeight="1" x14ac:dyDescent="0.25"/>
    <row r="833" ht="15.75" customHeight="1" x14ac:dyDescent="0.25"/>
    <row r="834" ht="15.75" customHeight="1" x14ac:dyDescent="0.25"/>
    <row r="835" ht="15.75" customHeight="1" x14ac:dyDescent="0.25"/>
    <row r="836" ht="15.75" customHeight="1" x14ac:dyDescent="0.25"/>
    <row r="837" ht="15.75" customHeight="1" x14ac:dyDescent="0.25"/>
    <row r="838" ht="15.75" customHeight="1" x14ac:dyDescent="0.25"/>
    <row r="839" ht="15.75" customHeight="1" x14ac:dyDescent="0.25"/>
    <row r="840" ht="15.75" customHeight="1" x14ac:dyDescent="0.25"/>
    <row r="841" ht="15.75" customHeight="1" x14ac:dyDescent="0.25"/>
    <row r="842" ht="15.75" customHeight="1" x14ac:dyDescent="0.25"/>
    <row r="843" ht="15.75" customHeight="1" x14ac:dyDescent="0.25"/>
    <row r="844" ht="15.75" customHeight="1" x14ac:dyDescent="0.25"/>
    <row r="845" ht="15.75" customHeight="1" x14ac:dyDescent="0.25"/>
    <row r="846" ht="15.75" customHeight="1" x14ac:dyDescent="0.25"/>
    <row r="847" ht="15.75" customHeight="1" x14ac:dyDescent="0.25"/>
    <row r="848" ht="15.75" customHeight="1" x14ac:dyDescent="0.25"/>
    <row r="849" ht="15.75" customHeight="1" x14ac:dyDescent="0.25"/>
    <row r="850" ht="15.75" customHeight="1" x14ac:dyDescent="0.25"/>
    <row r="851" ht="15.75" customHeight="1" x14ac:dyDescent="0.25"/>
    <row r="852" ht="15.75" customHeight="1" x14ac:dyDescent="0.25"/>
    <row r="853" ht="15.75" customHeight="1" x14ac:dyDescent="0.25"/>
    <row r="854" ht="15.75" customHeight="1" x14ac:dyDescent="0.25"/>
    <row r="855" ht="15.75" customHeight="1" x14ac:dyDescent="0.25"/>
    <row r="856" ht="15.75" customHeight="1" x14ac:dyDescent="0.25"/>
    <row r="857" ht="15.75" customHeight="1" x14ac:dyDescent="0.25"/>
    <row r="858" ht="15.75" customHeight="1" x14ac:dyDescent="0.25"/>
    <row r="859" ht="15.75" customHeight="1" x14ac:dyDescent="0.25"/>
    <row r="860" ht="15.75" customHeight="1" x14ac:dyDescent="0.25"/>
    <row r="861" ht="15.75" customHeight="1" x14ac:dyDescent="0.25"/>
    <row r="862" ht="15.75" customHeight="1" x14ac:dyDescent="0.25"/>
    <row r="863" ht="15.75" customHeight="1" x14ac:dyDescent="0.25"/>
    <row r="864" ht="15.75" customHeight="1" x14ac:dyDescent="0.25"/>
    <row r="865" ht="15.75" customHeight="1" x14ac:dyDescent="0.25"/>
    <row r="866" ht="15.75" customHeight="1" x14ac:dyDescent="0.25"/>
    <row r="867" ht="15.75" customHeight="1" x14ac:dyDescent="0.25"/>
    <row r="868" ht="15.75" customHeight="1" x14ac:dyDescent="0.25"/>
    <row r="869" ht="15.75" customHeight="1" x14ac:dyDescent="0.25"/>
    <row r="870" ht="15.75" customHeight="1" x14ac:dyDescent="0.25"/>
    <row r="871" ht="15.75" customHeight="1" x14ac:dyDescent="0.25"/>
    <row r="872" ht="15.75" customHeight="1" x14ac:dyDescent="0.25"/>
    <row r="873" ht="15.75" customHeight="1" x14ac:dyDescent="0.25"/>
    <row r="874" ht="15.75" customHeight="1" x14ac:dyDescent="0.25"/>
    <row r="875" ht="15.75" customHeight="1" x14ac:dyDescent="0.25"/>
    <row r="876" ht="15.75" customHeight="1" x14ac:dyDescent="0.25"/>
    <row r="877" ht="15.75" customHeight="1" x14ac:dyDescent="0.25"/>
    <row r="878" ht="15.75" customHeight="1" x14ac:dyDescent="0.25"/>
    <row r="879" ht="15.75" customHeight="1" x14ac:dyDescent="0.25"/>
    <row r="880" ht="15.75" customHeight="1" x14ac:dyDescent="0.25"/>
    <row r="881" ht="15.75" customHeight="1" x14ac:dyDescent="0.25"/>
    <row r="882" ht="15.75" customHeight="1" x14ac:dyDescent="0.25"/>
    <row r="883" ht="15.75" customHeight="1" x14ac:dyDescent="0.25"/>
    <row r="884" ht="15.75" customHeight="1" x14ac:dyDescent="0.25"/>
    <row r="885" ht="15.75" customHeight="1" x14ac:dyDescent="0.25"/>
    <row r="886" ht="15.75" customHeight="1" x14ac:dyDescent="0.25"/>
    <row r="887" ht="15.75" customHeight="1" x14ac:dyDescent="0.25"/>
    <row r="888" ht="15.75" customHeight="1" x14ac:dyDescent="0.25"/>
    <row r="889" ht="15.75" customHeight="1" x14ac:dyDescent="0.25"/>
    <row r="890" ht="15.75" customHeight="1" x14ac:dyDescent="0.25"/>
    <row r="891" ht="15.75" customHeight="1" x14ac:dyDescent="0.25"/>
    <row r="892" ht="15.75" customHeight="1" x14ac:dyDescent="0.25"/>
    <row r="893" ht="15.75" customHeight="1" x14ac:dyDescent="0.25"/>
    <row r="894" ht="15.75" customHeight="1" x14ac:dyDescent="0.25"/>
    <row r="895" ht="15.75" customHeight="1" x14ac:dyDescent="0.25"/>
    <row r="896" ht="15.75" customHeight="1" x14ac:dyDescent="0.25"/>
    <row r="897" ht="15.75" customHeight="1" x14ac:dyDescent="0.25"/>
    <row r="898" ht="15.75" customHeight="1" x14ac:dyDescent="0.25"/>
    <row r="899" ht="15.75" customHeight="1" x14ac:dyDescent="0.25"/>
    <row r="900" ht="15.75" customHeight="1" x14ac:dyDescent="0.25"/>
    <row r="901" ht="15.75" customHeight="1" x14ac:dyDescent="0.25"/>
    <row r="902" ht="15.75" customHeight="1" x14ac:dyDescent="0.25"/>
    <row r="903" ht="15.75" customHeight="1" x14ac:dyDescent="0.25"/>
    <row r="904" ht="15.75" customHeight="1" x14ac:dyDescent="0.25"/>
    <row r="905" ht="15.75" customHeight="1" x14ac:dyDescent="0.25"/>
    <row r="906" ht="15.75" customHeight="1" x14ac:dyDescent="0.25"/>
    <row r="907" ht="15.75" customHeight="1" x14ac:dyDescent="0.25"/>
    <row r="908" ht="15.75" customHeight="1" x14ac:dyDescent="0.25"/>
    <row r="909" ht="15.75" customHeight="1" x14ac:dyDescent="0.25"/>
    <row r="910" ht="15.75" customHeight="1" x14ac:dyDescent="0.25"/>
    <row r="911" ht="15.75" customHeight="1" x14ac:dyDescent="0.25"/>
    <row r="912" ht="15.75" customHeight="1" x14ac:dyDescent="0.25"/>
    <row r="913" ht="15.75" customHeight="1" x14ac:dyDescent="0.25"/>
    <row r="914" ht="15.75" customHeight="1" x14ac:dyDescent="0.25"/>
    <row r="915" ht="15.75" customHeight="1" x14ac:dyDescent="0.25"/>
    <row r="916" ht="15.75" customHeight="1" x14ac:dyDescent="0.25"/>
    <row r="917" ht="15.75" customHeight="1" x14ac:dyDescent="0.25"/>
    <row r="918" ht="15.75" customHeight="1" x14ac:dyDescent="0.25"/>
    <row r="919" ht="15.75" customHeight="1" x14ac:dyDescent="0.25"/>
    <row r="920" ht="15.75" customHeight="1" x14ac:dyDescent="0.25"/>
    <row r="921" ht="15.75" customHeight="1" x14ac:dyDescent="0.25"/>
    <row r="922" ht="15.75" customHeight="1" x14ac:dyDescent="0.25"/>
    <row r="923" ht="15.75" customHeight="1" x14ac:dyDescent="0.25"/>
    <row r="924" ht="15.75" customHeight="1" x14ac:dyDescent="0.25"/>
    <row r="925" ht="15.75" customHeight="1" x14ac:dyDescent="0.25"/>
    <row r="926" ht="15.75" customHeight="1" x14ac:dyDescent="0.25"/>
    <row r="927" ht="15.75" customHeight="1" x14ac:dyDescent="0.25"/>
    <row r="928" ht="15.75" customHeight="1" x14ac:dyDescent="0.25"/>
    <row r="929" ht="15.75" customHeight="1" x14ac:dyDescent="0.25"/>
    <row r="930" ht="15.75" customHeight="1" x14ac:dyDescent="0.25"/>
    <row r="931" ht="15.75" customHeight="1" x14ac:dyDescent="0.25"/>
    <row r="932" ht="15.75" customHeight="1" x14ac:dyDescent="0.25"/>
    <row r="933" ht="15.75" customHeight="1" x14ac:dyDescent="0.25"/>
    <row r="934" ht="15.75" customHeight="1" x14ac:dyDescent="0.25"/>
    <row r="935" ht="15.75" customHeight="1" x14ac:dyDescent="0.25"/>
    <row r="936" ht="15.75" customHeight="1" x14ac:dyDescent="0.25"/>
    <row r="937" ht="15.75" customHeight="1" x14ac:dyDescent="0.25"/>
    <row r="938" ht="15.75" customHeight="1" x14ac:dyDescent="0.25"/>
    <row r="939" ht="15.75" customHeight="1" x14ac:dyDescent="0.25"/>
    <row r="940" ht="15.75" customHeight="1" x14ac:dyDescent="0.25"/>
    <row r="941" ht="15.75" customHeight="1" x14ac:dyDescent="0.25"/>
    <row r="942" ht="15.75" customHeight="1" x14ac:dyDescent="0.25"/>
    <row r="943" ht="15.75" customHeight="1" x14ac:dyDescent="0.25"/>
    <row r="944" ht="15.75" customHeight="1" x14ac:dyDescent="0.25"/>
    <row r="945" ht="15.75" customHeight="1" x14ac:dyDescent="0.25"/>
    <row r="946" ht="15.75" customHeight="1" x14ac:dyDescent="0.25"/>
    <row r="947" ht="15.75" customHeight="1" x14ac:dyDescent="0.25"/>
    <row r="948" ht="15.75" customHeight="1" x14ac:dyDescent="0.25"/>
    <row r="949" ht="15.75" customHeight="1" x14ac:dyDescent="0.25"/>
    <row r="950" ht="15.75" customHeight="1" x14ac:dyDescent="0.25"/>
    <row r="951" ht="15.75" customHeight="1" x14ac:dyDescent="0.25"/>
    <row r="952" ht="15.75" customHeight="1" x14ac:dyDescent="0.25"/>
    <row r="953" ht="15.75" customHeight="1" x14ac:dyDescent="0.25"/>
    <row r="954" ht="15.75" customHeight="1" x14ac:dyDescent="0.25"/>
    <row r="955" ht="15.75" customHeight="1" x14ac:dyDescent="0.25"/>
    <row r="956" ht="15.75" customHeight="1" x14ac:dyDescent="0.25"/>
    <row r="957" ht="15.75" customHeight="1" x14ac:dyDescent="0.25"/>
    <row r="958" ht="15.75" customHeight="1" x14ac:dyDescent="0.25"/>
    <row r="959" ht="15.75" customHeight="1" x14ac:dyDescent="0.25"/>
    <row r="960" ht="15.75" customHeight="1" x14ac:dyDescent="0.25"/>
    <row r="961" ht="15.75" customHeight="1" x14ac:dyDescent="0.25"/>
    <row r="962" ht="15.75" customHeight="1" x14ac:dyDescent="0.25"/>
    <row r="963" ht="15.75" customHeight="1" x14ac:dyDescent="0.25"/>
    <row r="964" ht="15.75" customHeight="1" x14ac:dyDescent="0.25"/>
    <row r="965" ht="15.75" customHeight="1" x14ac:dyDescent="0.25"/>
    <row r="966" ht="15.75" customHeight="1" x14ac:dyDescent="0.25"/>
    <row r="967" ht="15.75" customHeight="1" x14ac:dyDescent="0.25"/>
    <row r="968" ht="15.75" customHeight="1" x14ac:dyDescent="0.25"/>
    <row r="969" ht="15.75" customHeight="1" x14ac:dyDescent="0.25"/>
    <row r="970" ht="15.75" customHeight="1" x14ac:dyDescent="0.25"/>
    <row r="971" ht="15.75" customHeight="1" x14ac:dyDescent="0.25"/>
    <row r="972" ht="15.75" customHeight="1" x14ac:dyDescent="0.25"/>
    <row r="973" ht="15.75" customHeight="1" x14ac:dyDescent="0.25"/>
    <row r="974" ht="15.75" customHeight="1" x14ac:dyDescent="0.25"/>
    <row r="975" ht="15.75" customHeight="1" x14ac:dyDescent="0.25"/>
    <row r="976" ht="15.75" customHeight="1" x14ac:dyDescent="0.25"/>
    <row r="977" ht="15.75" customHeight="1" x14ac:dyDescent="0.25"/>
    <row r="978" ht="15.75" customHeight="1" x14ac:dyDescent="0.25"/>
    <row r="979" ht="15.75" customHeight="1" x14ac:dyDescent="0.25"/>
    <row r="980" ht="15.75" customHeight="1" x14ac:dyDescent="0.25"/>
    <row r="981" ht="15.75" customHeight="1" x14ac:dyDescent="0.25"/>
    <row r="982" ht="15.75" customHeight="1" x14ac:dyDescent="0.25"/>
    <row r="983" ht="15.75" customHeight="1" x14ac:dyDescent="0.25"/>
    <row r="984" ht="15.75" customHeight="1" x14ac:dyDescent="0.25"/>
    <row r="985" ht="15.75" customHeight="1" x14ac:dyDescent="0.25"/>
    <row r="986" ht="15.75" customHeight="1" x14ac:dyDescent="0.25"/>
    <row r="987" ht="15.75" customHeight="1" x14ac:dyDescent="0.25"/>
    <row r="988" ht="15.75" customHeight="1" x14ac:dyDescent="0.25"/>
    <row r="989" ht="15.75" customHeight="1" x14ac:dyDescent="0.25"/>
    <row r="990" ht="15.75" customHeight="1" x14ac:dyDescent="0.25"/>
    <row r="991" ht="15.75" customHeight="1" x14ac:dyDescent="0.25"/>
    <row r="992" ht="15.75" customHeight="1" x14ac:dyDescent="0.25"/>
    <row r="993" ht="15.75" customHeight="1" x14ac:dyDescent="0.25"/>
    <row r="994" ht="15.75" customHeight="1" x14ac:dyDescent="0.25"/>
    <row r="995" ht="15.75" customHeight="1" x14ac:dyDescent="0.25"/>
    <row r="996" ht="15.75" customHeight="1" x14ac:dyDescent="0.25"/>
    <row r="997" ht="15.75" customHeight="1" x14ac:dyDescent="0.25"/>
    <row r="998" ht="15.75" customHeight="1" x14ac:dyDescent="0.25"/>
    <row r="999" ht="15.75" customHeight="1" x14ac:dyDescent="0.25"/>
    <row r="1000" ht="15.75" customHeight="1" x14ac:dyDescent="0.25"/>
    <row r="1001" ht="15.75" customHeight="1" x14ac:dyDescent="0.25"/>
  </sheetData>
  <mergeCells count="32">
    <mergeCell ref="A1:I1"/>
    <mergeCell ref="A2:I2"/>
    <mergeCell ref="A3:I3"/>
    <mergeCell ref="A4:I4"/>
    <mergeCell ref="B5:G5"/>
    <mergeCell ref="A30:C30"/>
    <mergeCell ref="A12:A13"/>
    <mergeCell ref="B12:B13"/>
    <mergeCell ref="A14:A15"/>
    <mergeCell ref="B14:B15"/>
    <mergeCell ref="A16:A17"/>
    <mergeCell ref="B16:B17"/>
    <mergeCell ref="A25:B25"/>
    <mergeCell ref="A27:C27"/>
    <mergeCell ref="A28:C28"/>
    <mergeCell ref="A29:C29"/>
    <mergeCell ref="A22:A23"/>
    <mergeCell ref="B22:B23"/>
    <mergeCell ref="A26:I26"/>
    <mergeCell ref="A24:I24"/>
    <mergeCell ref="D6:I6"/>
    <mergeCell ref="C6:C7"/>
    <mergeCell ref="A8:A9"/>
    <mergeCell ref="B8:B9"/>
    <mergeCell ref="A20:A21"/>
    <mergeCell ref="B20:B21"/>
    <mergeCell ref="A18:A19"/>
    <mergeCell ref="B18:B19"/>
    <mergeCell ref="A6:A7"/>
    <mergeCell ref="B6:B7"/>
    <mergeCell ref="A10:A11"/>
    <mergeCell ref="B10:B11"/>
  </mergeCells>
  <printOptions horizontalCentered="1"/>
  <pageMargins left="0.39370078740157483" right="0.39370078740157483" top="0.39370078740157483" bottom="0.39370078740157483" header="0" footer="0"/>
  <pageSetup scale="99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theme="0"/>
    <pageSetUpPr fitToPage="1"/>
  </sheetPr>
  <dimension ref="A1:AV25"/>
  <sheetViews>
    <sheetView showGridLines="0" view="pageBreakPreview" zoomScale="160" zoomScaleNormal="100" zoomScaleSheetLayoutView="160" workbookViewId="0">
      <pane ySplit="8" topLeftCell="A9" activePane="bottomLeft" state="frozen"/>
      <selection pane="bottomLeft" activeCell="A4" sqref="A4:AM4"/>
    </sheetView>
  </sheetViews>
  <sheetFormatPr defaultRowHeight="12.75" x14ac:dyDescent="0.2"/>
  <cols>
    <col min="1" max="1" width="6.85546875" style="12" customWidth="1"/>
    <col min="2" max="2" width="3.140625" style="12" customWidth="1"/>
    <col min="3" max="11" width="3.28515625" style="12" customWidth="1"/>
    <col min="12" max="12" width="3.7109375" style="12" customWidth="1"/>
    <col min="13" max="14" width="3.28515625" style="12" customWidth="1"/>
    <col min="15" max="15" width="4.140625" style="12" customWidth="1"/>
    <col min="16" max="22" width="3.28515625" style="12" customWidth="1"/>
    <col min="23" max="23" width="3.7109375" style="12" customWidth="1"/>
    <col min="24" max="39" width="3.28515625" style="12" customWidth="1"/>
    <col min="40" max="40" width="15.7109375" style="12" customWidth="1"/>
    <col min="41" max="47" width="15.7109375" style="12" hidden="1" customWidth="1"/>
    <col min="48" max="48" width="15.7109375" style="12" customWidth="1"/>
    <col min="49" max="16384" width="9.140625" style="12"/>
  </cols>
  <sheetData>
    <row r="1" spans="1:47" ht="20.25" x14ac:dyDescent="0.2">
      <c r="A1" s="160" t="s">
        <v>121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  <c r="AI1" s="161"/>
      <c r="AJ1" s="161"/>
      <c r="AK1" s="161"/>
      <c r="AL1" s="161"/>
      <c r="AM1" s="162"/>
    </row>
    <row r="2" spans="1:47" ht="15.75" x14ac:dyDescent="0.2">
      <c r="A2" s="201" t="s">
        <v>122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  <c r="AH2" s="164"/>
      <c r="AI2" s="164"/>
      <c r="AJ2" s="164"/>
      <c r="AK2" s="164"/>
      <c r="AL2" s="164"/>
      <c r="AM2" s="165"/>
    </row>
    <row r="3" spans="1:47" ht="15" x14ac:dyDescent="0.2">
      <c r="A3" s="202" t="s">
        <v>123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67"/>
      <c r="AF3" s="167"/>
      <c r="AG3" s="167"/>
      <c r="AH3" s="167"/>
      <c r="AI3" s="167"/>
      <c r="AJ3" s="167"/>
      <c r="AK3" s="167"/>
      <c r="AL3" s="167"/>
      <c r="AM3" s="168"/>
    </row>
    <row r="4" spans="1:47" ht="15" x14ac:dyDescent="0.2">
      <c r="A4" s="259" t="s">
        <v>249</v>
      </c>
      <c r="B4" s="260"/>
      <c r="C4" s="260"/>
      <c r="D4" s="260"/>
      <c r="E4" s="260"/>
      <c r="F4" s="260"/>
      <c r="G4" s="260"/>
      <c r="H4" s="260"/>
      <c r="I4" s="260"/>
      <c r="J4" s="260"/>
      <c r="K4" s="260"/>
      <c r="L4" s="260"/>
      <c r="M4" s="260"/>
      <c r="N4" s="260"/>
      <c r="O4" s="260"/>
      <c r="P4" s="260"/>
      <c r="Q4" s="260"/>
      <c r="R4" s="260"/>
      <c r="S4" s="260"/>
      <c r="T4" s="260"/>
      <c r="U4" s="260"/>
      <c r="V4" s="260"/>
      <c r="W4" s="260"/>
      <c r="X4" s="260"/>
      <c r="Y4" s="260"/>
      <c r="Z4" s="260"/>
      <c r="AA4" s="260"/>
      <c r="AB4" s="260"/>
      <c r="AC4" s="260"/>
      <c r="AD4" s="260"/>
      <c r="AE4" s="260"/>
      <c r="AF4" s="260"/>
      <c r="AG4" s="260"/>
      <c r="AH4" s="260"/>
      <c r="AI4" s="260"/>
      <c r="AJ4" s="260"/>
      <c r="AK4" s="260"/>
      <c r="AL4" s="260"/>
      <c r="AM4" s="261"/>
    </row>
    <row r="5" spans="1:47" ht="15" x14ac:dyDescent="0.2">
      <c r="A5" s="86" t="s">
        <v>124</v>
      </c>
      <c r="B5" s="262" t="s">
        <v>210</v>
      </c>
      <c r="C5" s="262"/>
      <c r="D5" s="262"/>
      <c r="E5" s="262"/>
      <c r="F5" s="262"/>
      <c r="G5" s="262"/>
      <c r="H5" s="262"/>
      <c r="I5" s="262"/>
      <c r="J5" s="262"/>
      <c r="K5" s="262"/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2"/>
      <c r="AA5" s="262"/>
      <c r="AB5" s="262"/>
      <c r="AC5" s="262"/>
      <c r="AD5" s="262"/>
      <c r="AE5" s="262"/>
      <c r="AF5" s="262"/>
      <c r="AG5" s="262"/>
      <c r="AH5" s="175" t="s">
        <v>125</v>
      </c>
      <c r="AI5" s="175"/>
      <c r="AJ5" s="175" t="s">
        <v>235</v>
      </c>
      <c r="AK5" s="175"/>
      <c r="AL5" s="175"/>
      <c r="AM5" s="175"/>
    </row>
    <row r="6" spans="1:47" hidden="1" x14ac:dyDescent="0.2">
      <c r="A6" s="13"/>
      <c r="B6" s="14"/>
      <c r="C6" s="14"/>
      <c r="D6" s="14"/>
      <c r="E6" s="14"/>
      <c r="F6" s="14"/>
      <c r="G6" s="14"/>
      <c r="H6" s="14"/>
      <c r="I6" s="14"/>
      <c r="J6" s="14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6"/>
      <c r="AN6" s="17"/>
    </row>
    <row r="7" spans="1:47" hidden="1" x14ac:dyDescent="0.2">
      <c r="A7" s="18"/>
      <c r="B7" s="19"/>
      <c r="C7" s="19"/>
      <c r="D7" s="19"/>
      <c r="E7" s="19"/>
      <c r="F7" s="19"/>
      <c r="G7" s="19"/>
      <c r="H7" s="19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  <c r="Y7" s="212"/>
      <c r="Z7" s="212"/>
      <c r="AA7" s="212"/>
      <c r="AB7" s="212"/>
      <c r="AC7" s="212"/>
      <c r="AD7" s="212"/>
      <c r="AE7" s="212"/>
      <c r="AF7" s="212"/>
      <c r="AG7" s="212"/>
      <c r="AH7" s="212"/>
      <c r="AI7" s="212"/>
      <c r="AJ7" s="212"/>
      <c r="AK7" s="212"/>
      <c r="AL7" s="212"/>
      <c r="AM7" s="242"/>
      <c r="AN7" s="19"/>
    </row>
    <row r="8" spans="1:47" hidden="1" x14ac:dyDescent="0.2">
      <c r="A8" s="18"/>
      <c r="B8" s="19"/>
      <c r="C8" s="19"/>
      <c r="D8" s="19"/>
      <c r="E8" s="19"/>
      <c r="F8" s="19"/>
      <c r="G8" s="19"/>
      <c r="H8" s="19"/>
      <c r="I8" s="19"/>
      <c r="J8" s="19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20"/>
      <c r="AN8" s="17"/>
    </row>
    <row r="9" spans="1:47" ht="12.75" customHeight="1" x14ac:dyDescent="0.2">
      <c r="A9" s="56" t="s">
        <v>39</v>
      </c>
      <c r="B9" s="57"/>
      <c r="C9" s="57"/>
      <c r="D9" s="57"/>
      <c r="E9" s="57"/>
      <c r="F9" s="57"/>
      <c r="G9" s="57"/>
      <c r="H9" s="57"/>
      <c r="I9" s="57"/>
      <c r="J9" s="213" t="s">
        <v>40</v>
      </c>
      <c r="K9" s="214"/>
      <c r="L9" s="214"/>
      <c r="M9" s="214"/>
      <c r="N9" s="214"/>
      <c r="O9" s="215"/>
      <c r="P9" s="243" t="s">
        <v>41</v>
      </c>
      <c r="Q9" s="244"/>
      <c r="R9" s="244"/>
      <c r="S9" s="244"/>
      <c r="T9" s="244"/>
      <c r="U9" s="244"/>
      <c r="V9" s="244"/>
      <c r="W9" s="244"/>
      <c r="X9" s="247" t="s">
        <v>42</v>
      </c>
      <c r="Y9" s="248"/>
      <c r="Z9" s="248"/>
      <c r="AA9" s="248"/>
      <c r="AB9" s="248"/>
      <c r="AC9" s="248"/>
      <c r="AD9" s="248"/>
      <c r="AE9" s="248"/>
      <c r="AF9" s="248"/>
      <c r="AG9" s="248"/>
      <c r="AH9" s="249"/>
      <c r="AI9" s="253">
        <f>IF(AO7=TRUE,0,(((1+V14+V12+V11)*(1+V13)*(1+V15))/(1-V16)))-1</f>
        <v>0.23997034600964118</v>
      </c>
      <c r="AJ9" s="254"/>
      <c r="AK9" s="254"/>
      <c r="AL9" s="254"/>
      <c r="AM9" s="255"/>
      <c r="AN9" s="21"/>
    </row>
    <row r="10" spans="1:47" x14ac:dyDescent="0.2">
      <c r="A10" s="58"/>
      <c r="B10" s="59"/>
      <c r="C10" s="59"/>
      <c r="D10" s="59"/>
      <c r="E10" s="59"/>
      <c r="F10" s="59"/>
      <c r="G10" s="59"/>
      <c r="H10" s="59"/>
      <c r="I10" s="59"/>
      <c r="J10" s="216"/>
      <c r="K10" s="217"/>
      <c r="L10" s="217"/>
      <c r="M10" s="217"/>
      <c r="N10" s="217"/>
      <c r="O10" s="218"/>
      <c r="P10" s="245"/>
      <c r="Q10" s="246"/>
      <c r="R10" s="246"/>
      <c r="S10" s="246"/>
      <c r="T10" s="246"/>
      <c r="U10" s="246"/>
      <c r="V10" s="246"/>
      <c r="W10" s="246"/>
      <c r="X10" s="250"/>
      <c r="Y10" s="251"/>
      <c r="Z10" s="251"/>
      <c r="AA10" s="251"/>
      <c r="AB10" s="251"/>
      <c r="AC10" s="251"/>
      <c r="AD10" s="251"/>
      <c r="AE10" s="251"/>
      <c r="AF10" s="251"/>
      <c r="AG10" s="251"/>
      <c r="AH10" s="252"/>
      <c r="AI10" s="256"/>
      <c r="AJ10" s="257"/>
      <c r="AK10" s="257"/>
      <c r="AL10" s="257"/>
      <c r="AM10" s="258"/>
      <c r="AN10" s="21"/>
      <c r="AO10" s="228" t="s">
        <v>43</v>
      </c>
      <c r="AP10" s="228"/>
      <c r="AQ10" s="228" t="s">
        <v>44</v>
      </c>
      <c r="AR10" s="228" t="s">
        <v>45</v>
      </c>
      <c r="AS10" s="228"/>
      <c r="AT10" s="22" t="s">
        <v>46</v>
      </c>
      <c r="AU10" s="229" t="s">
        <v>47</v>
      </c>
    </row>
    <row r="11" spans="1:47" x14ac:dyDescent="0.2">
      <c r="A11" s="23" t="s">
        <v>48</v>
      </c>
      <c r="B11" s="24"/>
      <c r="C11" s="24"/>
      <c r="D11" s="24"/>
      <c r="E11" s="24"/>
      <c r="F11" s="24"/>
      <c r="G11" s="24"/>
      <c r="H11" s="24"/>
      <c r="I11" s="24"/>
      <c r="J11" s="25" t="s">
        <v>49</v>
      </c>
      <c r="K11" s="231">
        <v>8.0000000000000002E-3</v>
      </c>
      <c r="L11" s="232"/>
      <c r="M11" s="26" t="s">
        <v>50</v>
      </c>
      <c r="N11" s="231">
        <v>0.01</v>
      </c>
      <c r="O11" s="233"/>
      <c r="P11" s="27" t="s">
        <v>51</v>
      </c>
      <c r="Q11" s="28"/>
      <c r="R11" s="28"/>
      <c r="S11" s="28"/>
      <c r="T11" s="28"/>
      <c r="U11" s="28"/>
      <c r="V11" s="219">
        <v>0.01</v>
      </c>
      <c r="W11" s="220"/>
      <c r="X11" s="234" t="s">
        <v>52</v>
      </c>
      <c r="Y11" s="235"/>
      <c r="Z11" s="235"/>
      <c r="AA11" s="235"/>
      <c r="AB11" s="235"/>
      <c r="AC11" s="235"/>
      <c r="AD11" s="235"/>
      <c r="AE11" s="235"/>
      <c r="AF11" s="235"/>
      <c r="AG11" s="235"/>
      <c r="AH11" s="235"/>
      <c r="AI11" s="235"/>
      <c r="AJ11" s="235"/>
      <c r="AK11" s="235"/>
      <c r="AL11" s="235"/>
      <c r="AM11" s="236"/>
      <c r="AN11" s="29"/>
      <c r="AO11" s="22"/>
      <c r="AP11" s="22" t="s">
        <v>53</v>
      </c>
      <c r="AQ11" s="228"/>
      <c r="AR11" s="22" t="s">
        <v>54</v>
      </c>
      <c r="AS11" s="22"/>
      <c r="AT11" s="22"/>
      <c r="AU11" s="230"/>
    </row>
    <row r="12" spans="1:47" x14ac:dyDescent="0.2">
      <c r="A12" s="30" t="s">
        <v>55</v>
      </c>
      <c r="B12" s="31"/>
      <c r="C12" s="31"/>
      <c r="D12" s="31"/>
      <c r="E12" s="31"/>
      <c r="F12" s="31"/>
      <c r="G12" s="31"/>
      <c r="H12" s="31"/>
      <c r="I12" s="31"/>
      <c r="J12" s="32" t="s">
        <v>49</v>
      </c>
      <c r="K12" s="221">
        <v>9.7000000000000003E-3</v>
      </c>
      <c r="L12" s="222"/>
      <c r="M12" s="33" t="s">
        <v>50</v>
      </c>
      <c r="N12" s="221">
        <v>1.2699999999999999E-2</v>
      </c>
      <c r="O12" s="223"/>
      <c r="P12" s="34" t="s">
        <v>56</v>
      </c>
      <c r="Q12" s="35"/>
      <c r="R12" s="35"/>
      <c r="S12" s="35"/>
      <c r="T12" s="35"/>
      <c r="U12" s="35"/>
      <c r="V12" s="219">
        <v>1.2699999999999999E-2</v>
      </c>
      <c r="W12" s="220"/>
      <c r="X12" s="237"/>
      <c r="Y12" s="238"/>
      <c r="Z12" s="238"/>
      <c r="AA12" s="238"/>
      <c r="AB12" s="238"/>
      <c r="AC12" s="238"/>
      <c r="AD12" s="238"/>
      <c r="AE12" s="238"/>
      <c r="AF12" s="238"/>
      <c r="AG12" s="238"/>
      <c r="AH12" s="238"/>
      <c r="AI12" s="238"/>
      <c r="AJ12" s="238"/>
      <c r="AK12" s="238"/>
      <c r="AL12" s="238"/>
      <c r="AM12" s="239"/>
      <c r="AN12" s="29"/>
      <c r="AO12" s="21">
        <f t="shared" ref="AO12:AO17" si="0">K11</f>
        <v>8.0000000000000002E-3</v>
      </c>
      <c r="AP12" s="21">
        <f>AO12+AU12</f>
        <v>8.5000000000000006E-3</v>
      </c>
      <c r="AQ12" s="36">
        <f>AVERAGE(K11,N11)</f>
        <v>9.0000000000000011E-3</v>
      </c>
      <c r="AR12" s="21">
        <f>AS12-AU12</f>
        <v>9.4999999999999998E-3</v>
      </c>
      <c r="AS12" s="37">
        <f>N11</f>
        <v>0.01</v>
      </c>
      <c r="AT12" s="21">
        <f t="shared" ref="AT12:AT17" si="1">STDEV(AO12,AQ12,AS12)</f>
        <v>1E-3</v>
      </c>
      <c r="AU12" s="37">
        <f t="shared" ref="AU12:AU17" si="2">AT12/2</f>
        <v>5.0000000000000001E-4</v>
      </c>
    </row>
    <row r="13" spans="1:47" x14ac:dyDescent="0.2">
      <c r="A13" s="30" t="s">
        <v>57</v>
      </c>
      <c r="B13" s="31"/>
      <c r="C13" s="31"/>
      <c r="D13" s="31"/>
      <c r="E13" s="31"/>
      <c r="F13" s="31"/>
      <c r="G13" s="31"/>
      <c r="H13" s="31"/>
      <c r="I13" s="31"/>
      <c r="J13" s="32" t="s">
        <v>49</v>
      </c>
      <c r="K13" s="221">
        <v>5.8999999999999999E-3</v>
      </c>
      <c r="L13" s="222"/>
      <c r="M13" s="33" t="s">
        <v>50</v>
      </c>
      <c r="N13" s="221">
        <v>1.3899999999999999E-2</v>
      </c>
      <c r="O13" s="223"/>
      <c r="P13" s="34" t="s">
        <v>58</v>
      </c>
      <c r="Q13" s="35"/>
      <c r="R13" s="35"/>
      <c r="S13" s="35"/>
      <c r="T13" s="35"/>
      <c r="U13" s="35"/>
      <c r="V13" s="219">
        <v>0.01</v>
      </c>
      <c r="W13" s="220"/>
      <c r="X13" s="237"/>
      <c r="Y13" s="238"/>
      <c r="Z13" s="238"/>
      <c r="AA13" s="238"/>
      <c r="AB13" s="238"/>
      <c r="AC13" s="238"/>
      <c r="AD13" s="238"/>
      <c r="AE13" s="238"/>
      <c r="AF13" s="238"/>
      <c r="AG13" s="238"/>
      <c r="AH13" s="238"/>
      <c r="AI13" s="238"/>
      <c r="AJ13" s="238"/>
      <c r="AK13" s="238"/>
      <c r="AL13" s="238"/>
      <c r="AM13" s="239"/>
      <c r="AN13" s="29"/>
      <c r="AO13" s="21">
        <f t="shared" si="0"/>
        <v>9.7000000000000003E-3</v>
      </c>
      <c r="AP13" s="21">
        <f>AO13+AU13</f>
        <v>1.0450000000000001E-2</v>
      </c>
      <c r="AQ13" s="36">
        <f>AVERAGE(K12,N12)</f>
        <v>1.12E-2</v>
      </c>
      <c r="AR13" s="21">
        <f>AS13-AU13</f>
        <v>1.1949999999999999E-2</v>
      </c>
      <c r="AS13" s="37">
        <f>N12</f>
        <v>1.2699999999999999E-2</v>
      </c>
      <c r="AT13" s="21">
        <f t="shared" si="1"/>
        <v>1.4999999999999996E-3</v>
      </c>
      <c r="AU13" s="37">
        <f t="shared" si="2"/>
        <v>7.499999999999998E-4</v>
      </c>
    </row>
    <row r="14" spans="1:47" x14ac:dyDescent="0.2">
      <c r="A14" s="30" t="s">
        <v>59</v>
      </c>
      <c r="B14" s="31"/>
      <c r="C14" s="31"/>
      <c r="D14" s="31"/>
      <c r="E14" s="31"/>
      <c r="F14" s="31"/>
      <c r="G14" s="31"/>
      <c r="H14" s="31"/>
      <c r="I14" s="31"/>
      <c r="J14" s="32" t="s">
        <v>49</v>
      </c>
      <c r="K14" s="221">
        <v>0.03</v>
      </c>
      <c r="L14" s="222"/>
      <c r="M14" s="33" t="s">
        <v>50</v>
      </c>
      <c r="N14" s="221">
        <v>5.5E-2</v>
      </c>
      <c r="O14" s="223"/>
      <c r="P14" s="34" t="s">
        <v>60</v>
      </c>
      <c r="Q14" s="35"/>
      <c r="R14" s="35"/>
      <c r="S14" s="35"/>
      <c r="T14" s="35"/>
      <c r="U14" s="35"/>
      <c r="V14" s="219">
        <v>4.2799999999999998E-2</v>
      </c>
      <c r="W14" s="220"/>
      <c r="X14" s="237"/>
      <c r="Y14" s="238"/>
      <c r="Z14" s="238"/>
      <c r="AA14" s="238"/>
      <c r="AB14" s="238"/>
      <c r="AC14" s="238"/>
      <c r="AD14" s="238"/>
      <c r="AE14" s="238"/>
      <c r="AF14" s="238"/>
      <c r="AG14" s="238"/>
      <c r="AH14" s="238"/>
      <c r="AI14" s="238"/>
      <c r="AJ14" s="238"/>
      <c r="AK14" s="238"/>
      <c r="AL14" s="238"/>
      <c r="AM14" s="239"/>
      <c r="AN14" s="29"/>
      <c r="AO14" s="21">
        <f t="shared" si="0"/>
        <v>5.8999999999999999E-3</v>
      </c>
      <c r="AP14" s="21">
        <f>AO14+AU14</f>
        <v>7.899999999999999E-3</v>
      </c>
      <c r="AQ14" s="36">
        <f>AVERAGE(K13,N13)</f>
        <v>9.8999999999999991E-3</v>
      </c>
      <c r="AR14" s="21">
        <f>AS14-AU14</f>
        <v>1.1900000000000001E-2</v>
      </c>
      <c r="AS14" s="37">
        <f>N13</f>
        <v>1.3899999999999999E-2</v>
      </c>
      <c r="AT14" s="21">
        <f t="shared" si="1"/>
        <v>3.9999999999999975E-3</v>
      </c>
      <c r="AU14" s="37">
        <f t="shared" si="2"/>
        <v>1.9999999999999987E-3</v>
      </c>
    </row>
    <row r="15" spans="1:47" x14ac:dyDescent="0.2">
      <c r="A15" s="30" t="s">
        <v>61</v>
      </c>
      <c r="B15" s="31"/>
      <c r="C15" s="31"/>
      <c r="D15" s="31"/>
      <c r="E15" s="31"/>
      <c r="F15" s="31"/>
      <c r="G15" s="31"/>
      <c r="H15" s="31"/>
      <c r="I15" s="31"/>
      <c r="J15" s="32" t="s">
        <v>49</v>
      </c>
      <c r="K15" s="221">
        <v>6.1600000000000002E-2</v>
      </c>
      <c r="L15" s="222"/>
      <c r="M15" s="33" t="s">
        <v>50</v>
      </c>
      <c r="N15" s="221">
        <v>8.9599999999999999E-2</v>
      </c>
      <c r="O15" s="223"/>
      <c r="P15" s="35" t="s">
        <v>62</v>
      </c>
      <c r="Q15" s="35"/>
      <c r="R15" s="35"/>
      <c r="S15" s="35"/>
      <c r="T15" s="35"/>
      <c r="U15" s="35"/>
      <c r="V15" s="219">
        <f>AVERAGE(K15,N15)</f>
        <v>7.5600000000000001E-2</v>
      </c>
      <c r="W15" s="220"/>
      <c r="X15" s="237"/>
      <c r="Y15" s="238"/>
      <c r="Z15" s="238"/>
      <c r="AA15" s="238"/>
      <c r="AB15" s="238"/>
      <c r="AC15" s="238"/>
      <c r="AD15" s="238"/>
      <c r="AE15" s="238"/>
      <c r="AF15" s="238"/>
      <c r="AG15" s="238"/>
      <c r="AH15" s="238"/>
      <c r="AI15" s="238"/>
      <c r="AJ15" s="238"/>
      <c r="AK15" s="238"/>
      <c r="AL15" s="238"/>
      <c r="AM15" s="239"/>
      <c r="AN15" s="29"/>
      <c r="AO15" s="21">
        <f t="shared" si="0"/>
        <v>0.03</v>
      </c>
      <c r="AP15" s="21">
        <f>AO15+AU15</f>
        <v>3.6249999999999991E-2</v>
      </c>
      <c r="AQ15" s="36">
        <f>AVERAGE(K14,N14)</f>
        <v>4.2499999999999996E-2</v>
      </c>
      <c r="AR15" s="21">
        <f>AS15-AU15</f>
        <v>4.8750000000000009E-2</v>
      </c>
      <c r="AS15" s="37">
        <f>N14</f>
        <v>5.5E-2</v>
      </c>
      <c r="AT15" s="21">
        <f t="shared" si="1"/>
        <v>1.2499999999999989E-2</v>
      </c>
      <c r="AU15" s="37">
        <f t="shared" si="2"/>
        <v>6.2499999999999943E-3</v>
      </c>
    </row>
    <row r="16" spans="1:47" x14ac:dyDescent="0.2">
      <c r="A16" s="38" t="s">
        <v>63</v>
      </c>
      <c r="B16" s="39"/>
      <c r="C16" s="39"/>
      <c r="D16" s="39"/>
      <c r="E16" s="39"/>
      <c r="F16" s="39"/>
      <c r="G16" s="39"/>
      <c r="H16" s="39"/>
      <c r="I16" s="39"/>
      <c r="J16" s="40" t="s">
        <v>49</v>
      </c>
      <c r="K16" s="224">
        <v>6.6500000000000004E-2</v>
      </c>
      <c r="L16" s="225"/>
      <c r="M16" s="41" t="s">
        <v>50</v>
      </c>
      <c r="N16" s="224">
        <v>0.13150000000000001</v>
      </c>
      <c r="O16" s="225"/>
      <c r="P16" s="42" t="s">
        <v>64</v>
      </c>
      <c r="Q16" s="42"/>
      <c r="R16" s="42"/>
      <c r="S16" s="42"/>
      <c r="T16" s="42"/>
      <c r="U16" s="42"/>
      <c r="V16" s="226">
        <f>G21+N21+U21+AB21</f>
        <v>6.6500000000000004E-2</v>
      </c>
      <c r="W16" s="227"/>
      <c r="X16" s="240"/>
      <c r="Y16" s="240"/>
      <c r="Z16" s="240"/>
      <c r="AA16" s="240"/>
      <c r="AB16" s="240"/>
      <c r="AC16" s="240"/>
      <c r="AD16" s="240"/>
      <c r="AE16" s="240"/>
      <c r="AF16" s="240"/>
      <c r="AG16" s="240"/>
      <c r="AH16" s="240"/>
      <c r="AI16" s="240"/>
      <c r="AJ16" s="240"/>
      <c r="AK16" s="240"/>
      <c r="AL16" s="240"/>
      <c r="AM16" s="241"/>
      <c r="AN16" s="29"/>
      <c r="AO16" s="21">
        <f t="shared" si="0"/>
        <v>6.1600000000000002E-2</v>
      </c>
      <c r="AP16" s="21">
        <f>AO16+AU16</f>
        <v>6.8599999999999967E-2</v>
      </c>
      <c r="AQ16" s="36">
        <f>AVERAGE(K15,N15)</f>
        <v>7.5600000000000001E-2</v>
      </c>
      <c r="AR16" s="21">
        <f>AS16-AU16</f>
        <v>8.2600000000000035E-2</v>
      </c>
      <c r="AS16" s="37">
        <f>N15</f>
        <v>8.9599999999999999E-2</v>
      </c>
      <c r="AT16" s="21">
        <f t="shared" si="1"/>
        <v>1.3999999999999938E-2</v>
      </c>
      <c r="AU16" s="37">
        <f t="shared" si="2"/>
        <v>6.9999999999999689E-3</v>
      </c>
    </row>
    <row r="17" spans="1:48" x14ac:dyDescent="0.2">
      <c r="A17" s="18"/>
      <c r="B17" s="19"/>
      <c r="C17" s="19"/>
      <c r="D17" s="19"/>
      <c r="E17" s="19"/>
      <c r="F17" s="19"/>
      <c r="G17" s="19"/>
      <c r="H17" s="19"/>
      <c r="I17" s="19"/>
      <c r="J17" s="19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43"/>
      <c r="AD17" s="17"/>
      <c r="AE17" s="17"/>
      <c r="AF17" s="17"/>
      <c r="AG17" s="17"/>
      <c r="AH17" s="17"/>
      <c r="AI17" s="17"/>
      <c r="AJ17" s="17"/>
      <c r="AK17" s="17"/>
      <c r="AL17" s="17"/>
      <c r="AM17" s="20"/>
      <c r="AN17" s="17"/>
      <c r="AO17" s="21">
        <f t="shared" si="0"/>
        <v>6.6500000000000004E-2</v>
      </c>
      <c r="AP17" s="21">
        <v>5.6499999999999995E-2</v>
      </c>
      <c r="AQ17" s="21">
        <v>5.6499999999999995E-2</v>
      </c>
      <c r="AR17" s="21">
        <v>5.6499999999999995E-2</v>
      </c>
      <c r="AS17" s="21">
        <v>5.6499999999999995E-2</v>
      </c>
      <c r="AT17" s="21">
        <f t="shared" si="1"/>
        <v>5.7735026918962623E-3</v>
      </c>
      <c r="AU17" s="37">
        <f t="shared" si="2"/>
        <v>2.8867513459481312E-3</v>
      </c>
    </row>
    <row r="18" spans="1:48" x14ac:dyDescent="0.2">
      <c r="A18" s="18" t="s">
        <v>65</v>
      </c>
      <c r="B18" s="19"/>
      <c r="C18" s="19"/>
      <c r="D18" s="19"/>
      <c r="E18" s="19"/>
      <c r="F18" s="19"/>
      <c r="G18" s="19"/>
      <c r="H18" s="19"/>
      <c r="I18" s="19"/>
      <c r="J18" s="19"/>
      <c r="K18" s="17"/>
      <c r="L18" s="17"/>
      <c r="M18" s="17"/>
      <c r="N18" s="17"/>
      <c r="O18" s="17"/>
      <c r="P18" s="17"/>
      <c r="Q18" s="17"/>
      <c r="R18" s="17"/>
      <c r="S18" s="19"/>
      <c r="T18" s="17"/>
      <c r="U18" s="17"/>
      <c r="V18" s="17"/>
      <c r="W18" s="17"/>
      <c r="X18" s="17"/>
      <c r="Y18" s="17"/>
      <c r="Z18" s="44" t="s">
        <v>66</v>
      </c>
      <c r="AA18" s="17"/>
      <c r="AB18" s="17"/>
      <c r="AC18" s="17" t="s">
        <v>67</v>
      </c>
      <c r="AD18" s="17"/>
      <c r="AE18" s="17"/>
      <c r="AF18" s="17"/>
      <c r="AG18" s="17"/>
      <c r="AH18" s="17"/>
      <c r="AI18" s="17"/>
      <c r="AJ18" s="17"/>
      <c r="AK18" s="17"/>
      <c r="AL18" s="17"/>
      <c r="AM18" s="20"/>
      <c r="AN18" s="17"/>
      <c r="AO18" s="21"/>
      <c r="AQ18" s="21"/>
    </row>
    <row r="19" spans="1:48" x14ac:dyDescent="0.2">
      <c r="A19" s="18"/>
      <c r="B19" s="19"/>
      <c r="C19" s="19"/>
      <c r="D19" s="19"/>
      <c r="E19" s="19"/>
      <c r="F19" s="213" t="s">
        <v>40</v>
      </c>
      <c r="G19" s="214"/>
      <c r="H19" s="214"/>
      <c r="I19" s="214"/>
      <c r="J19" s="214"/>
      <c r="K19" s="215"/>
      <c r="L19" s="17"/>
      <c r="M19" s="213" t="s">
        <v>40</v>
      </c>
      <c r="N19" s="214"/>
      <c r="O19" s="214"/>
      <c r="P19" s="214"/>
      <c r="Q19" s="214"/>
      <c r="R19" s="215"/>
      <c r="S19" s="17"/>
      <c r="T19" s="213" t="s">
        <v>40</v>
      </c>
      <c r="U19" s="214"/>
      <c r="V19" s="214"/>
      <c r="W19" s="214"/>
      <c r="X19" s="214"/>
      <c r="Y19" s="215"/>
      <c r="Z19" s="17"/>
      <c r="AA19" s="213" t="s">
        <v>40</v>
      </c>
      <c r="AB19" s="214"/>
      <c r="AC19" s="214"/>
      <c r="AD19" s="214"/>
      <c r="AE19" s="214"/>
      <c r="AF19" s="215"/>
      <c r="AG19" s="17"/>
      <c r="AH19" s="17"/>
      <c r="AI19" s="17"/>
      <c r="AJ19" s="17"/>
      <c r="AK19" s="17"/>
      <c r="AL19" s="17"/>
      <c r="AM19" s="20"/>
      <c r="AN19" s="17"/>
      <c r="AO19" s="21"/>
      <c r="AQ19" s="21"/>
    </row>
    <row r="20" spans="1:48" ht="15" x14ac:dyDescent="0.25">
      <c r="A20" s="18"/>
      <c r="B20" s="19"/>
      <c r="C20" s="19"/>
      <c r="D20" s="19"/>
      <c r="E20" s="19"/>
      <c r="F20" s="216"/>
      <c r="G20" s="217"/>
      <c r="H20" s="217"/>
      <c r="I20" s="217"/>
      <c r="J20" s="217"/>
      <c r="K20" s="218"/>
      <c r="L20" s="17"/>
      <c r="M20" s="216"/>
      <c r="N20" s="217"/>
      <c r="O20" s="217"/>
      <c r="P20" s="217"/>
      <c r="Q20" s="217"/>
      <c r="R20" s="218"/>
      <c r="S20" s="17"/>
      <c r="T20" s="216"/>
      <c r="U20" s="217"/>
      <c r="V20" s="217"/>
      <c r="W20" s="217"/>
      <c r="X20" s="217"/>
      <c r="Y20" s="218"/>
      <c r="Z20" s="17"/>
      <c r="AA20" s="216"/>
      <c r="AB20" s="217"/>
      <c r="AC20" s="217"/>
      <c r="AD20" s="217"/>
      <c r="AE20" s="217"/>
      <c r="AF20" s="218"/>
      <c r="AG20" s="17"/>
      <c r="AH20" s="17"/>
      <c r="AI20" s="17"/>
      <c r="AJ20" s="17"/>
      <c r="AK20" s="17"/>
      <c r="AL20" s="17"/>
      <c r="AM20" s="20"/>
      <c r="AN20" s="17"/>
      <c r="AO20" s="21"/>
      <c r="AQ20" s="21"/>
      <c r="AV20"/>
    </row>
    <row r="21" spans="1:48" x14ac:dyDescent="0.2">
      <c r="A21" s="18"/>
      <c r="B21" s="19"/>
      <c r="C21" s="19"/>
      <c r="D21" s="19"/>
      <c r="E21" s="19"/>
      <c r="F21" s="45" t="s">
        <v>49</v>
      </c>
      <c r="G21" s="209">
        <v>0.03</v>
      </c>
      <c r="H21" s="209"/>
      <c r="I21" s="46"/>
      <c r="J21" s="209"/>
      <c r="K21" s="210"/>
      <c r="L21" s="17"/>
      <c r="M21" s="45" t="s">
        <v>49</v>
      </c>
      <c r="N21" s="209">
        <v>6.4999999999999997E-3</v>
      </c>
      <c r="O21" s="209"/>
      <c r="P21" s="46"/>
      <c r="Q21" s="209"/>
      <c r="R21" s="210"/>
      <c r="S21" s="17"/>
      <c r="T21" s="45" t="s">
        <v>49</v>
      </c>
      <c r="U21" s="209">
        <v>0.03</v>
      </c>
      <c r="V21" s="209"/>
      <c r="W21" s="46"/>
      <c r="X21" s="209"/>
      <c r="Y21" s="210"/>
      <c r="Z21" s="17"/>
      <c r="AA21" s="45" t="s">
        <v>49</v>
      </c>
      <c r="AB21" s="209">
        <v>0</v>
      </c>
      <c r="AC21" s="209"/>
      <c r="AD21" s="46"/>
      <c r="AE21" s="209"/>
      <c r="AF21" s="210"/>
      <c r="AG21" s="17"/>
      <c r="AH21" s="17"/>
      <c r="AI21" s="17"/>
      <c r="AJ21" s="17"/>
      <c r="AK21" s="17"/>
      <c r="AL21" s="17"/>
      <c r="AM21" s="20"/>
      <c r="AN21" s="17"/>
      <c r="AO21" s="21"/>
      <c r="AQ21" s="21"/>
    </row>
    <row r="22" spans="1:48" x14ac:dyDescent="0.2">
      <c r="A22" s="18"/>
      <c r="B22" s="19"/>
      <c r="C22" s="19"/>
      <c r="D22" s="19"/>
      <c r="E22" s="19"/>
      <c r="F22" s="47"/>
      <c r="G22" s="48"/>
      <c r="H22" s="48"/>
      <c r="I22" s="44"/>
      <c r="J22" s="48"/>
      <c r="K22" s="48"/>
      <c r="L22" s="17"/>
      <c r="M22" s="47"/>
      <c r="N22" s="48"/>
      <c r="O22" s="48"/>
      <c r="P22" s="44"/>
      <c r="Q22" s="48"/>
      <c r="R22" s="48"/>
      <c r="S22" s="17"/>
      <c r="T22" s="47"/>
      <c r="U22" s="48"/>
      <c r="V22" s="48"/>
      <c r="W22" s="44"/>
      <c r="X22" s="48"/>
      <c r="Y22" s="48"/>
      <c r="Z22" s="17"/>
      <c r="AA22" s="47"/>
      <c r="AB22" s="48"/>
      <c r="AC22" s="48"/>
      <c r="AD22" s="44"/>
      <c r="AE22" s="48"/>
      <c r="AF22" s="48"/>
      <c r="AG22" s="17"/>
      <c r="AH22" s="17"/>
      <c r="AI22" s="17"/>
      <c r="AJ22" s="17"/>
      <c r="AK22" s="17"/>
      <c r="AL22" s="17"/>
      <c r="AM22" s="20"/>
      <c r="AN22" s="17"/>
      <c r="AO22" s="21"/>
      <c r="AQ22" s="21"/>
    </row>
    <row r="23" spans="1:48" x14ac:dyDescent="0.2">
      <c r="A23" s="211" t="s">
        <v>68</v>
      </c>
      <c r="B23" s="212"/>
      <c r="C23" s="212"/>
      <c r="D23" s="212"/>
      <c r="E23" s="212"/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  <c r="AI23" s="212"/>
      <c r="AJ23" s="212"/>
      <c r="AK23" s="212"/>
      <c r="AL23" s="212"/>
      <c r="AM23" s="20"/>
      <c r="AN23" s="17"/>
      <c r="AO23" s="21"/>
    </row>
    <row r="24" spans="1:48" x14ac:dyDescent="0.2">
      <c r="A24" s="18" t="s">
        <v>69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20"/>
      <c r="AN24" s="17"/>
      <c r="AO24" s="21"/>
    </row>
    <row r="25" spans="1:48" x14ac:dyDescent="0.2">
      <c r="A25" s="49" t="s">
        <v>70</v>
      </c>
      <c r="B25" s="50"/>
      <c r="C25" s="50"/>
      <c r="D25" s="50"/>
      <c r="E25" s="50"/>
      <c r="F25" s="51"/>
      <c r="G25" s="52"/>
      <c r="H25" s="52"/>
      <c r="I25" s="53"/>
      <c r="J25" s="52"/>
      <c r="K25" s="52"/>
      <c r="L25" s="54"/>
      <c r="M25" s="51"/>
      <c r="N25" s="52"/>
      <c r="O25" s="52"/>
      <c r="P25" s="53"/>
      <c r="Q25" s="52"/>
      <c r="R25" s="52"/>
      <c r="S25" s="54"/>
      <c r="T25" s="51"/>
      <c r="U25" s="52"/>
      <c r="V25" s="52"/>
      <c r="W25" s="53"/>
      <c r="X25" s="52"/>
      <c r="Y25" s="52"/>
      <c r="Z25" s="54"/>
      <c r="AA25" s="51"/>
      <c r="AB25" s="52"/>
      <c r="AC25" s="52"/>
      <c r="AD25" s="53"/>
      <c r="AE25" s="52"/>
      <c r="AF25" s="52"/>
      <c r="AG25" s="54"/>
      <c r="AH25" s="54"/>
      <c r="AI25" s="54"/>
      <c r="AJ25" s="54"/>
      <c r="AK25" s="54"/>
      <c r="AL25" s="54"/>
      <c r="AM25" s="55"/>
      <c r="AN25" s="17"/>
    </row>
  </sheetData>
  <mergeCells count="48">
    <mergeCell ref="A1:AM1"/>
    <mergeCell ref="A2:AM2"/>
    <mergeCell ref="A3:AM3"/>
    <mergeCell ref="A4:AM4"/>
    <mergeCell ref="B5:AG5"/>
    <mergeCell ref="AH5:AI5"/>
    <mergeCell ref="AJ5:AM5"/>
    <mergeCell ref="I7:AM7"/>
    <mergeCell ref="J9:O10"/>
    <mergeCell ref="P9:W10"/>
    <mergeCell ref="X9:AH10"/>
    <mergeCell ref="AI9:AM10"/>
    <mergeCell ref="AO10:AP10"/>
    <mergeCell ref="AQ10:AQ11"/>
    <mergeCell ref="AR10:AS10"/>
    <mergeCell ref="AU10:AU11"/>
    <mergeCell ref="K11:L11"/>
    <mergeCell ref="N11:O11"/>
    <mergeCell ref="V11:W11"/>
    <mergeCell ref="X11:AM16"/>
    <mergeCell ref="K12:L12"/>
    <mergeCell ref="N12:O12"/>
    <mergeCell ref="V12:W12"/>
    <mergeCell ref="K13:L13"/>
    <mergeCell ref="N13:O13"/>
    <mergeCell ref="V13:W13"/>
    <mergeCell ref="K14:L14"/>
    <mergeCell ref="N14:O14"/>
    <mergeCell ref="V14:W14"/>
    <mergeCell ref="K15:L15"/>
    <mergeCell ref="N15:O15"/>
    <mergeCell ref="V15:W15"/>
    <mergeCell ref="K16:L16"/>
    <mergeCell ref="N16:O16"/>
    <mergeCell ref="V16:W16"/>
    <mergeCell ref="AB21:AC21"/>
    <mergeCell ref="AE21:AF21"/>
    <mergeCell ref="A23:AL23"/>
    <mergeCell ref="F19:K20"/>
    <mergeCell ref="M19:R20"/>
    <mergeCell ref="T19:Y20"/>
    <mergeCell ref="AA19:AF20"/>
    <mergeCell ref="G21:H21"/>
    <mergeCell ref="J21:K21"/>
    <mergeCell ref="N21:O21"/>
    <mergeCell ref="Q21:R21"/>
    <mergeCell ref="U21:V21"/>
    <mergeCell ref="X21:Y21"/>
  </mergeCells>
  <printOptions horizontalCentered="1"/>
  <pageMargins left="0.39370078740157483" right="0.39370078740157483" top="0.39370078740157483" bottom="0.39370078740157483" header="0" footer="0"/>
  <pageSetup paperSize="9" scale="71" orientation="portrait" horizontalDpi="0" verticalDpi="0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theme="0"/>
    <pageSetUpPr fitToPage="1"/>
  </sheetPr>
  <dimension ref="A1:AU25"/>
  <sheetViews>
    <sheetView showGridLines="0" view="pageBreakPreview" zoomScale="115" zoomScaleNormal="100" zoomScaleSheetLayoutView="115" workbookViewId="0">
      <pane ySplit="8" topLeftCell="A9" activePane="bottomLeft" state="frozen"/>
      <selection pane="bottomLeft" activeCell="A4" sqref="A4:AM4"/>
    </sheetView>
  </sheetViews>
  <sheetFormatPr defaultRowHeight="12.75" x14ac:dyDescent="0.2"/>
  <cols>
    <col min="1" max="1" width="6.42578125" style="12" customWidth="1"/>
    <col min="2" max="2" width="3.140625" style="12" customWidth="1"/>
    <col min="3" max="11" width="3.28515625" style="12" customWidth="1"/>
    <col min="12" max="12" width="3.7109375" style="12" customWidth="1"/>
    <col min="13" max="14" width="3.28515625" style="12" customWidth="1"/>
    <col min="15" max="15" width="4.140625" style="12" customWidth="1"/>
    <col min="16" max="22" width="3.28515625" style="12" customWidth="1"/>
    <col min="23" max="23" width="3.7109375" style="12" customWidth="1"/>
    <col min="24" max="39" width="3.28515625" style="12" customWidth="1"/>
    <col min="40" max="40" width="15.7109375" style="12" customWidth="1"/>
    <col min="41" max="47" width="15.7109375" style="12" hidden="1" customWidth="1"/>
    <col min="48" max="48" width="15.7109375" style="12" customWidth="1"/>
    <col min="49" max="16384" width="9.140625" style="12"/>
  </cols>
  <sheetData>
    <row r="1" spans="1:47" ht="20.25" x14ac:dyDescent="0.2">
      <c r="A1" s="160" t="s">
        <v>121</v>
      </c>
      <c r="B1" s="161"/>
      <c r="C1" s="161"/>
      <c r="D1" s="161"/>
      <c r="E1" s="161"/>
      <c r="F1" s="161"/>
      <c r="G1" s="161"/>
      <c r="H1" s="161"/>
      <c r="I1" s="161"/>
      <c r="J1" s="161"/>
      <c r="K1" s="161"/>
      <c r="L1" s="161"/>
      <c r="M1" s="161"/>
      <c r="N1" s="161"/>
      <c r="O1" s="161"/>
      <c r="P1" s="161"/>
      <c r="Q1" s="161"/>
      <c r="R1" s="161"/>
      <c r="S1" s="161"/>
      <c r="T1" s="161"/>
      <c r="U1" s="161"/>
      <c r="V1" s="161"/>
      <c r="W1" s="161"/>
      <c r="X1" s="161"/>
      <c r="Y1" s="161"/>
      <c r="Z1" s="161"/>
      <c r="AA1" s="161"/>
      <c r="AB1" s="161"/>
      <c r="AC1" s="161"/>
      <c r="AD1" s="161"/>
      <c r="AE1" s="161"/>
      <c r="AF1" s="161"/>
      <c r="AG1" s="161"/>
      <c r="AH1" s="161"/>
      <c r="AI1" s="161"/>
      <c r="AJ1" s="161"/>
      <c r="AK1" s="161"/>
      <c r="AL1" s="161"/>
      <c r="AM1" s="162"/>
    </row>
    <row r="2" spans="1:47" ht="15.75" x14ac:dyDescent="0.2">
      <c r="A2" s="201" t="s">
        <v>122</v>
      </c>
      <c r="B2" s="164"/>
      <c r="C2" s="164"/>
      <c r="D2" s="164"/>
      <c r="E2" s="164"/>
      <c r="F2" s="164"/>
      <c r="G2" s="164"/>
      <c r="H2" s="164"/>
      <c r="I2" s="164"/>
      <c r="J2" s="164"/>
      <c r="K2" s="164"/>
      <c r="L2" s="164"/>
      <c r="M2" s="164"/>
      <c r="N2" s="164"/>
      <c r="O2" s="164"/>
      <c r="P2" s="164"/>
      <c r="Q2" s="164"/>
      <c r="R2" s="164"/>
      <c r="S2" s="164"/>
      <c r="T2" s="164"/>
      <c r="U2" s="164"/>
      <c r="V2" s="164"/>
      <c r="W2" s="164"/>
      <c r="X2" s="164"/>
      <c r="Y2" s="164"/>
      <c r="Z2" s="164"/>
      <c r="AA2" s="164"/>
      <c r="AB2" s="164"/>
      <c r="AC2" s="164"/>
      <c r="AD2" s="164"/>
      <c r="AE2" s="164"/>
      <c r="AF2" s="164"/>
      <c r="AG2" s="164"/>
      <c r="AH2" s="164"/>
      <c r="AI2" s="164"/>
      <c r="AJ2" s="164"/>
      <c r="AK2" s="164"/>
      <c r="AL2" s="164"/>
      <c r="AM2" s="165"/>
    </row>
    <row r="3" spans="1:47" ht="15" x14ac:dyDescent="0.2">
      <c r="A3" s="202" t="s">
        <v>123</v>
      </c>
      <c r="B3" s="167"/>
      <c r="C3" s="167"/>
      <c r="D3" s="167"/>
      <c r="E3" s="167"/>
      <c r="F3" s="167"/>
      <c r="G3" s="167"/>
      <c r="H3" s="167"/>
      <c r="I3" s="167"/>
      <c r="J3" s="167"/>
      <c r="K3" s="167"/>
      <c r="L3" s="167"/>
      <c r="M3" s="167"/>
      <c r="N3" s="167"/>
      <c r="O3" s="167"/>
      <c r="P3" s="167"/>
      <c r="Q3" s="167"/>
      <c r="R3" s="167"/>
      <c r="S3" s="167"/>
      <c r="T3" s="167"/>
      <c r="U3" s="167"/>
      <c r="V3" s="167"/>
      <c r="W3" s="167"/>
      <c r="X3" s="167"/>
      <c r="Y3" s="167"/>
      <c r="Z3" s="167"/>
      <c r="AA3" s="167"/>
      <c r="AB3" s="167"/>
      <c r="AC3" s="167"/>
      <c r="AD3" s="167"/>
      <c r="AE3" s="167"/>
      <c r="AF3" s="167"/>
      <c r="AG3" s="167"/>
      <c r="AH3" s="167"/>
      <c r="AI3" s="167"/>
      <c r="AJ3" s="167"/>
      <c r="AK3" s="167"/>
      <c r="AL3" s="167"/>
      <c r="AM3" s="168"/>
    </row>
    <row r="4" spans="1:47" ht="13.5" x14ac:dyDescent="0.2">
      <c r="A4" s="275" t="s">
        <v>248</v>
      </c>
      <c r="B4" s="276"/>
      <c r="C4" s="276"/>
      <c r="D4" s="276"/>
      <c r="E4" s="276"/>
      <c r="F4" s="276"/>
      <c r="G4" s="276"/>
      <c r="H4" s="276"/>
      <c r="I4" s="276"/>
      <c r="J4" s="276"/>
      <c r="K4" s="276"/>
      <c r="L4" s="276"/>
      <c r="M4" s="276"/>
      <c r="N4" s="276"/>
      <c r="O4" s="276"/>
      <c r="P4" s="276"/>
      <c r="Q4" s="276"/>
      <c r="R4" s="276"/>
      <c r="S4" s="276"/>
      <c r="T4" s="276"/>
      <c r="U4" s="276"/>
      <c r="V4" s="276"/>
      <c r="W4" s="276"/>
      <c r="X4" s="276"/>
      <c r="Y4" s="276"/>
      <c r="Z4" s="276"/>
      <c r="AA4" s="276"/>
      <c r="AB4" s="276"/>
      <c r="AC4" s="276"/>
      <c r="AD4" s="276"/>
      <c r="AE4" s="276"/>
      <c r="AF4" s="276"/>
      <c r="AG4" s="276"/>
      <c r="AH4" s="276"/>
      <c r="AI4" s="276"/>
      <c r="AJ4" s="276"/>
      <c r="AK4" s="276"/>
      <c r="AL4" s="276"/>
      <c r="AM4" s="277"/>
    </row>
    <row r="5" spans="1:47" ht="15" x14ac:dyDescent="0.2">
      <c r="A5" s="86" t="s">
        <v>124</v>
      </c>
      <c r="B5" s="262" t="s">
        <v>210</v>
      </c>
      <c r="C5" s="262"/>
      <c r="D5" s="262"/>
      <c r="E5" s="262"/>
      <c r="F5" s="262"/>
      <c r="G5" s="262"/>
      <c r="H5" s="262"/>
      <c r="I5" s="262"/>
      <c r="J5" s="262"/>
      <c r="K5" s="262"/>
      <c r="L5" s="262"/>
      <c r="M5" s="262"/>
      <c r="N5" s="262"/>
      <c r="O5" s="262"/>
      <c r="P5" s="262"/>
      <c r="Q5" s="262"/>
      <c r="R5" s="262"/>
      <c r="S5" s="262"/>
      <c r="T5" s="262"/>
      <c r="U5" s="262"/>
      <c r="V5" s="262"/>
      <c r="W5" s="262"/>
      <c r="X5" s="262"/>
      <c r="Y5" s="262"/>
      <c r="Z5" s="262"/>
      <c r="AA5" s="262"/>
      <c r="AB5" s="262"/>
      <c r="AC5" s="262"/>
      <c r="AD5" s="262"/>
      <c r="AE5" s="262"/>
      <c r="AF5" s="262"/>
      <c r="AG5" s="262"/>
      <c r="AH5" s="175" t="s">
        <v>125</v>
      </c>
      <c r="AI5" s="175"/>
      <c r="AJ5" s="175" t="s">
        <v>235</v>
      </c>
      <c r="AK5" s="175"/>
      <c r="AL5" s="175"/>
      <c r="AM5" s="175"/>
    </row>
    <row r="6" spans="1:47" hidden="1" x14ac:dyDescent="0.2">
      <c r="A6" s="13"/>
      <c r="B6" s="14"/>
      <c r="C6" s="14"/>
      <c r="D6" s="14"/>
      <c r="E6" s="14"/>
      <c r="F6" s="14"/>
      <c r="G6" s="14"/>
      <c r="H6" s="14"/>
      <c r="I6" s="14"/>
      <c r="J6" s="14"/>
      <c r="K6" s="15"/>
      <c r="L6" s="15"/>
      <c r="M6" s="15"/>
      <c r="N6" s="15"/>
      <c r="O6" s="15"/>
      <c r="P6" s="15"/>
      <c r="Q6" s="15"/>
      <c r="R6" s="15"/>
      <c r="S6" s="15"/>
      <c r="T6" s="15"/>
      <c r="U6" s="15"/>
      <c r="V6" s="15"/>
      <c r="W6" s="15"/>
      <c r="X6" s="15"/>
      <c r="Y6" s="15"/>
      <c r="Z6" s="15"/>
      <c r="AA6" s="15"/>
      <c r="AB6" s="15"/>
      <c r="AC6" s="15"/>
      <c r="AD6" s="15"/>
      <c r="AE6" s="15"/>
      <c r="AF6" s="15"/>
      <c r="AG6" s="15"/>
      <c r="AH6" s="15"/>
      <c r="AI6" s="15"/>
      <c r="AJ6" s="15"/>
      <c r="AK6" s="15"/>
      <c r="AL6" s="15"/>
      <c r="AM6" s="16"/>
      <c r="AN6" s="17"/>
    </row>
    <row r="7" spans="1:47" hidden="1" x14ac:dyDescent="0.2">
      <c r="A7" s="18"/>
      <c r="B7" s="19"/>
      <c r="C7" s="19"/>
      <c r="D7" s="19"/>
      <c r="E7" s="19"/>
      <c r="F7" s="19"/>
      <c r="G7" s="19"/>
      <c r="H7" s="19"/>
      <c r="I7" s="212"/>
      <c r="J7" s="212"/>
      <c r="K7" s="212"/>
      <c r="L7" s="212"/>
      <c r="M7" s="212"/>
      <c r="N7" s="212"/>
      <c r="O7" s="212"/>
      <c r="P7" s="212"/>
      <c r="Q7" s="212"/>
      <c r="R7" s="212"/>
      <c r="S7" s="212"/>
      <c r="T7" s="212"/>
      <c r="U7" s="212"/>
      <c r="V7" s="212"/>
      <c r="W7" s="212"/>
      <c r="X7" s="212"/>
      <c r="Y7" s="212"/>
      <c r="Z7" s="212"/>
      <c r="AA7" s="212"/>
      <c r="AB7" s="212"/>
      <c r="AC7" s="212"/>
      <c r="AD7" s="212"/>
      <c r="AE7" s="212"/>
      <c r="AF7" s="212"/>
      <c r="AG7" s="212"/>
      <c r="AH7" s="212"/>
      <c r="AI7" s="212"/>
      <c r="AJ7" s="212"/>
      <c r="AK7" s="212"/>
      <c r="AL7" s="212"/>
      <c r="AM7" s="242"/>
      <c r="AN7" s="19"/>
    </row>
    <row r="8" spans="1:47" hidden="1" x14ac:dyDescent="0.2">
      <c r="A8" s="18"/>
      <c r="B8" s="19"/>
      <c r="C8" s="19"/>
      <c r="D8" s="19"/>
      <c r="E8" s="19"/>
      <c r="F8" s="19"/>
      <c r="G8" s="19"/>
      <c r="H8" s="19"/>
      <c r="I8" s="19"/>
      <c r="J8" s="19"/>
      <c r="K8" s="17"/>
      <c r="L8" s="17"/>
      <c r="M8" s="17"/>
      <c r="N8" s="17"/>
      <c r="O8" s="17"/>
      <c r="P8" s="17"/>
      <c r="Q8" s="17"/>
      <c r="R8" s="17"/>
      <c r="S8" s="17"/>
      <c r="T8" s="17"/>
      <c r="U8" s="17"/>
      <c r="V8" s="1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20"/>
      <c r="AN8" s="17"/>
    </row>
    <row r="9" spans="1:47" ht="12.75" customHeight="1" x14ac:dyDescent="0.2">
      <c r="A9" s="56" t="s">
        <v>39</v>
      </c>
      <c r="B9" s="57"/>
      <c r="C9" s="57"/>
      <c r="D9" s="57"/>
      <c r="E9" s="57"/>
      <c r="F9" s="57"/>
      <c r="G9" s="57"/>
      <c r="H9" s="57"/>
      <c r="I9" s="57"/>
      <c r="J9" s="213" t="s">
        <v>40</v>
      </c>
      <c r="K9" s="214"/>
      <c r="L9" s="214"/>
      <c r="M9" s="214"/>
      <c r="N9" s="214"/>
      <c r="O9" s="215"/>
      <c r="P9" s="243" t="s">
        <v>41</v>
      </c>
      <c r="Q9" s="244"/>
      <c r="R9" s="244"/>
      <c r="S9" s="244"/>
      <c r="T9" s="244"/>
      <c r="U9" s="244"/>
      <c r="V9" s="244"/>
      <c r="W9" s="244"/>
      <c r="X9" s="247" t="s">
        <v>42</v>
      </c>
      <c r="Y9" s="248"/>
      <c r="Z9" s="248"/>
      <c r="AA9" s="248"/>
      <c r="AB9" s="248"/>
      <c r="AC9" s="248"/>
      <c r="AD9" s="248"/>
      <c r="AE9" s="248"/>
      <c r="AF9" s="248"/>
      <c r="AG9" s="248"/>
      <c r="AH9" s="249"/>
      <c r="AI9" s="253">
        <f>IF(AO7=TRUE,0,(((1+V14+V12+V11)*(1+V13)*(1+V15))/(1-V16)))-1</f>
        <v>0.15999110198131761</v>
      </c>
      <c r="AJ9" s="254"/>
      <c r="AK9" s="254"/>
      <c r="AL9" s="254"/>
      <c r="AM9" s="255"/>
      <c r="AN9" s="21"/>
    </row>
    <row r="10" spans="1:47" x14ac:dyDescent="0.2">
      <c r="A10" s="58"/>
      <c r="B10" s="59"/>
      <c r="C10" s="59"/>
      <c r="D10" s="59"/>
      <c r="E10" s="59"/>
      <c r="F10" s="59"/>
      <c r="G10" s="59"/>
      <c r="H10" s="59"/>
      <c r="I10" s="59"/>
      <c r="J10" s="216"/>
      <c r="K10" s="217"/>
      <c r="L10" s="217"/>
      <c r="M10" s="217"/>
      <c r="N10" s="217"/>
      <c r="O10" s="218"/>
      <c r="P10" s="245"/>
      <c r="Q10" s="246"/>
      <c r="R10" s="246"/>
      <c r="S10" s="246"/>
      <c r="T10" s="246"/>
      <c r="U10" s="246"/>
      <c r="V10" s="246"/>
      <c r="W10" s="246"/>
      <c r="X10" s="250"/>
      <c r="Y10" s="251"/>
      <c r="Z10" s="251"/>
      <c r="AA10" s="251"/>
      <c r="AB10" s="251"/>
      <c r="AC10" s="251"/>
      <c r="AD10" s="251"/>
      <c r="AE10" s="251"/>
      <c r="AF10" s="251"/>
      <c r="AG10" s="251"/>
      <c r="AH10" s="252"/>
      <c r="AI10" s="256"/>
      <c r="AJ10" s="257"/>
      <c r="AK10" s="257"/>
      <c r="AL10" s="257"/>
      <c r="AM10" s="258"/>
      <c r="AN10" s="21"/>
      <c r="AO10" s="228" t="s">
        <v>43</v>
      </c>
      <c r="AP10" s="228"/>
      <c r="AQ10" s="228" t="s">
        <v>44</v>
      </c>
      <c r="AR10" s="228" t="s">
        <v>45</v>
      </c>
      <c r="AS10" s="228"/>
      <c r="AT10" s="22" t="s">
        <v>46</v>
      </c>
      <c r="AU10" s="229" t="s">
        <v>47</v>
      </c>
    </row>
    <row r="11" spans="1:47" x14ac:dyDescent="0.2">
      <c r="A11" s="23" t="s">
        <v>48</v>
      </c>
      <c r="B11" s="24"/>
      <c r="C11" s="24"/>
      <c r="D11" s="24"/>
      <c r="E11" s="24"/>
      <c r="F11" s="24"/>
      <c r="G11" s="24"/>
      <c r="H11" s="24"/>
      <c r="I11" s="24"/>
      <c r="J11" s="25" t="s">
        <v>49</v>
      </c>
      <c r="K11" s="272">
        <v>3.0000000000000001E-3</v>
      </c>
      <c r="L11" s="273"/>
      <c r="M11" s="26" t="s">
        <v>50</v>
      </c>
      <c r="N11" s="272">
        <v>8.2000000000000007E-3</v>
      </c>
      <c r="O11" s="274"/>
      <c r="P11" s="27" t="s">
        <v>51</v>
      </c>
      <c r="Q11" s="28"/>
      <c r="R11" s="28"/>
      <c r="S11" s="28"/>
      <c r="T11" s="28"/>
      <c r="U11" s="28"/>
      <c r="V11" s="219">
        <f>MIN(K11,N11)+0.26%+0.26%</f>
        <v>8.199999999999999E-3</v>
      </c>
      <c r="W11" s="220"/>
      <c r="X11" s="234" t="s">
        <v>52</v>
      </c>
      <c r="Y11" s="235"/>
      <c r="Z11" s="235"/>
      <c r="AA11" s="235"/>
      <c r="AB11" s="235"/>
      <c r="AC11" s="235"/>
      <c r="AD11" s="235"/>
      <c r="AE11" s="235"/>
      <c r="AF11" s="235"/>
      <c r="AG11" s="235"/>
      <c r="AH11" s="235"/>
      <c r="AI11" s="235"/>
      <c r="AJ11" s="235"/>
      <c r="AK11" s="235"/>
      <c r="AL11" s="235"/>
      <c r="AM11" s="236"/>
      <c r="AN11" s="29"/>
      <c r="AO11" s="22"/>
      <c r="AP11" s="22" t="s">
        <v>53</v>
      </c>
      <c r="AQ11" s="228"/>
      <c r="AR11" s="22" t="s">
        <v>54</v>
      </c>
      <c r="AS11" s="22"/>
      <c r="AT11" s="22"/>
      <c r="AU11" s="230"/>
    </row>
    <row r="12" spans="1:47" x14ac:dyDescent="0.2">
      <c r="A12" s="30" t="s">
        <v>55</v>
      </c>
      <c r="B12" s="31"/>
      <c r="C12" s="31"/>
      <c r="D12" s="31"/>
      <c r="E12" s="31"/>
      <c r="F12" s="31"/>
      <c r="G12" s="31"/>
      <c r="H12" s="31"/>
      <c r="I12" s="31"/>
      <c r="J12" s="32" t="s">
        <v>49</v>
      </c>
      <c r="K12" s="265">
        <v>5.5999999999999999E-3</v>
      </c>
      <c r="L12" s="266"/>
      <c r="M12" s="33" t="s">
        <v>50</v>
      </c>
      <c r="N12" s="265">
        <v>8.8999999999999999E-3</v>
      </c>
      <c r="O12" s="267"/>
      <c r="P12" s="34" t="s">
        <v>56</v>
      </c>
      <c r="Q12" s="35"/>
      <c r="R12" s="35"/>
      <c r="S12" s="35"/>
      <c r="T12" s="35"/>
      <c r="U12" s="35"/>
      <c r="V12" s="263">
        <f>MIN(K12,N12)+0.16%+0.17%</f>
        <v>8.8999999999999999E-3</v>
      </c>
      <c r="W12" s="264"/>
      <c r="X12" s="237"/>
      <c r="Y12" s="238"/>
      <c r="Z12" s="238"/>
      <c r="AA12" s="238"/>
      <c r="AB12" s="238"/>
      <c r="AC12" s="238"/>
      <c r="AD12" s="238"/>
      <c r="AE12" s="238"/>
      <c r="AF12" s="238"/>
      <c r="AG12" s="238"/>
      <c r="AH12" s="238"/>
      <c r="AI12" s="238"/>
      <c r="AJ12" s="238"/>
      <c r="AK12" s="238"/>
      <c r="AL12" s="238"/>
      <c r="AM12" s="239"/>
      <c r="AN12" s="29"/>
      <c r="AO12" s="21">
        <f t="shared" ref="AO12:AO17" si="0">K11</f>
        <v>3.0000000000000001E-3</v>
      </c>
      <c r="AP12" s="21">
        <f>AO12+AU12</f>
        <v>4.3E-3</v>
      </c>
      <c r="AQ12" s="36">
        <f>AVERAGE(K11,N11)</f>
        <v>5.6000000000000008E-3</v>
      </c>
      <c r="AR12" s="21">
        <f>AS12-AU12</f>
        <v>6.8999999999999999E-3</v>
      </c>
      <c r="AS12" s="37">
        <f>N11</f>
        <v>8.2000000000000007E-3</v>
      </c>
      <c r="AT12" s="21">
        <f t="shared" ref="AT12:AT17" si="1">STDEV(AO12,AQ12,AS12)</f>
        <v>2.6000000000000007E-3</v>
      </c>
      <c r="AU12" s="37">
        <f t="shared" ref="AU12:AU17" si="2">AT12/2</f>
        <v>1.3000000000000004E-3</v>
      </c>
    </row>
    <row r="13" spans="1:47" x14ac:dyDescent="0.2">
      <c r="A13" s="30" t="s">
        <v>57</v>
      </c>
      <c r="B13" s="31"/>
      <c r="C13" s="31"/>
      <c r="D13" s="31"/>
      <c r="E13" s="31"/>
      <c r="F13" s="31"/>
      <c r="G13" s="31"/>
      <c r="H13" s="31"/>
      <c r="I13" s="31"/>
      <c r="J13" s="32" t="s">
        <v>49</v>
      </c>
      <c r="K13" s="265">
        <v>8.5000000000000006E-3</v>
      </c>
      <c r="L13" s="266"/>
      <c r="M13" s="33" t="s">
        <v>50</v>
      </c>
      <c r="N13" s="265">
        <v>1.11E-2</v>
      </c>
      <c r="O13" s="267"/>
      <c r="P13" s="34" t="s">
        <v>58</v>
      </c>
      <c r="Q13" s="35"/>
      <c r="R13" s="35"/>
      <c r="S13" s="35"/>
      <c r="T13" s="35"/>
      <c r="U13" s="35"/>
      <c r="V13" s="263">
        <f>MIN(K13,N13)+0.13%+0.13%</f>
        <v>1.1099999999999999E-2</v>
      </c>
      <c r="W13" s="264"/>
      <c r="X13" s="237"/>
      <c r="Y13" s="238"/>
      <c r="Z13" s="238"/>
      <c r="AA13" s="238"/>
      <c r="AB13" s="238"/>
      <c r="AC13" s="238"/>
      <c r="AD13" s="238"/>
      <c r="AE13" s="238"/>
      <c r="AF13" s="238"/>
      <c r="AG13" s="238"/>
      <c r="AH13" s="238"/>
      <c r="AI13" s="238"/>
      <c r="AJ13" s="238"/>
      <c r="AK13" s="238"/>
      <c r="AL13" s="238"/>
      <c r="AM13" s="239"/>
      <c r="AN13" s="29"/>
      <c r="AO13" s="21">
        <f t="shared" si="0"/>
        <v>5.5999999999999999E-3</v>
      </c>
      <c r="AP13" s="21">
        <f>AO13+AU13</f>
        <v>6.4250000000000002E-3</v>
      </c>
      <c r="AQ13" s="36">
        <f>AVERAGE(K12,N12)</f>
        <v>7.2499999999999995E-3</v>
      </c>
      <c r="AR13" s="21">
        <f>AS13-AU13</f>
        <v>8.0750000000000006E-3</v>
      </c>
      <c r="AS13" s="37">
        <f>N12</f>
        <v>8.8999999999999999E-3</v>
      </c>
      <c r="AT13" s="21">
        <f t="shared" si="1"/>
        <v>1.65E-3</v>
      </c>
      <c r="AU13" s="37">
        <f t="shared" si="2"/>
        <v>8.25E-4</v>
      </c>
    </row>
    <row r="14" spans="1:47" x14ac:dyDescent="0.2">
      <c r="A14" s="30" t="s">
        <v>59</v>
      </c>
      <c r="B14" s="31"/>
      <c r="C14" s="31"/>
      <c r="D14" s="31"/>
      <c r="E14" s="31"/>
      <c r="F14" s="31"/>
      <c r="G14" s="31"/>
      <c r="H14" s="31"/>
      <c r="I14" s="31"/>
      <c r="J14" s="32" t="s">
        <v>49</v>
      </c>
      <c r="K14" s="265">
        <v>1.4999999999999999E-2</v>
      </c>
      <c r="L14" s="266"/>
      <c r="M14" s="33" t="s">
        <v>50</v>
      </c>
      <c r="N14" s="265">
        <v>4.4900000000000002E-2</v>
      </c>
      <c r="O14" s="267"/>
      <c r="P14" s="34" t="s">
        <v>60</v>
      </c>
      <c r="Q14" s="35"/>
      <c r="R14" s="35"/>
      <c r="S14" s="35"/>
      <c r="T14" s="35"/>
      <c r="U14" s="35"/>
      <c r="V14" s="263">
        <f>AVERAGE(K14,N14)+0.71%</f>
        <v>3.705E-2</v>
      </c>
      <c r="W14" s="264"/>
      <c r="X14" s="237"/>
      <c r="Y14" s="238"/>
      <c r="Z14" s="238"/>
      <c r="AA14" s="238"/>
      <c r="AB14" s="238"/>
      <c r="AC14" s="238"/>
      <c r="AD14" s="238"/>
      <c r="AE14" s="238"/>
      <c r="AF14" s="238"/>
      <c r="AG14" s="238"/>
      <c r="AH14" s="238"/>
      <c r="AI14" s="238"/>
      <c r="AJ14" s="238"/>
      <c r="AK14" s="238"/>
      <c r="AL14" s="238"/>
      <c r="AM14" s="239"/>
      <c r="AN14" s="29"/>
      <c r="AO14" s="21">
        <f t="shared" si="0"/>
        <v>8.5000000000000006E-3</v>
      </c>
      <c r="AP14" s="21">
        <f>AO14+AU14</f>
        <v>9.1500000000000001E-3</v>
      </c>
      <c r="AQ14" s="36">
        <f>AVERAGE(K13,N13)</f>
        <v>9.7999999999999997E-3</v>
      </c>
      <c r="AR14" s="21">
        <f>AS14-AU14</f>
        <v>1.0450000000000001E-2</v>
      </c>
      <c r="AS14" s="37">
        <f>N13</f>
        <v>1.11E-2</v>
      </c>
      <c r="AT14" s="21">
        <f t="shared" si="1"/>
        <v>1.2999999999999999E-3</v>
      </c>
      <c r="AU14" s="37">
        <f t="shared" si="2"/>
        <v>6.4999999999999997E-4</v>
      </c>
    </row>
    <row r="15" spans="1:47" x14ac:dyDescent="0.2">
      <c r="A15" s="30" t="s">
        <v>61</v>
      </c>
      <c r="B15" s="31"/>
      <c r="C15" s="31"/>
      <c r="D15" s="31"/>
      <c r="E15" s="31"/>
      <c r="F15" s="31"/>
      <c r="G15" s="31"/>
      <c r="H15" s="31"/>
      <c r="I15" s="31"/>
      <c r="J15" s="32" t="s">
        <v>49</v>
      </c>
      <c r="K15" s="265">
        <v>3.5000000000000003E-2</v>
      </c>
      <c r="L15" s="266"/>
      <c r="M15" s="33" t="s">
        <v>50</v>
      </c>
      <c r="N15" s="265">
        <v>6.2199999999999998E-2</v>
      </c>
      <c r="O15" s="267"/>
      <c r="P15" s="35" t="s">
        <v>62</v>
      </c>
      <c r="Q15" s="35"/>
      <c r="R15" s="35"/>
      <c r="S15" s="35"/>
      <c r="T15" s="35"/>
      <c r="U15" s="35"/>
      <c r="V15" s="263">
        <f>AVERAGE(K15,N15)</f>
        <v>4.8600000000000004E-2</v>
      </c>
      <c r="W15" s="264"/>
      <c r="X15" s="237"/>
      <c r="Y15" s="238"/>
      <c r="Z15" s="238"/>
      <c r="AA15" s="238"/>
      <c r="AB15" s="238"/>
      <c r="AC15" s="238"/>
      <c r="AD15" s="238"/>
      <c r="AE15" s="238"/>
      <c r="AF15" s="238"/>
      <c r="AG15" s="238"/>
      <c r="AH15" s="238"/>
      <c r="AI15" s="238"/>
      <c r="AJ15" s="238"/>
      <c r="AK15" s="238"/>
      <c r="AL15" s="238"/>
      <c r="AM15" s="239"/>
      <c r="AN15" s="29"/>
      <c r="AO15" s="21">
        <f t="shared" si="0"/>
        <v>1.4999999999999999E-2</v>
      </c>
      <c r="AP15" s="21">
        <f>AO15+AU15</f>
        <v>2.2474999999999998E-2</v>
      </c>
      <c r="AQ15" s="36">
        <f>AVERAGE(K14,N14)</f>
        <v>2.9950000000000001E-2</v>
      </c>
      <c r="AR15" s="21">
        <f>AS15-AU15</f>
        <v>3.7425E-2</v>
      </c>
      <c r="AS15" s="37">
        <f>N14</f>
        <v>4.4900000000000002E-2</v>
      </c>
      <c r="AT15" s="21">
        <f t="shared" si="1"/>
        <v>1.4949999999999998E-2</v>
      </c>
      <c r="AU15" s="37">
        <f t="shared" si="2"/>
        <v>7.474999999999999E-3</v>
      </c>
    </row>
    <row r="16" spans="1:47" x14ac:dyDescent="0.2">
      <c r="A16" s="38" t="s">
        <v>63</v>
      </c>
      <c r="B16" s="39"/>
      <c r="C16" s="39"/>
      <c r="D16" s="39"/>
      <c r="E16" s="39"/>
      <c r="F16" s="39"/>
      <c r="G16" s="39"/>
      <c r="H16" s="39"/>
      <c r="I16" s="39"/>
      <c r="J16" s="40" t="s">
        <v>49</v>
      </c>
      <c r="K16" s="268">
        <f>G21+N21+U21</f>
        <v>3.6499999999999998E-2</v>
      </c>
      <c r="L16" s="269"/>
      <c r="M16" s="41" t="s">
        <v>50</v>
      </c>
      <c r="N16" s="270">
        <v>8.1500000000000003E-2</v>
      </c>
      <c r="O16" s="271"/>
      <c r="P16" s="42" t="s">
        <v>64</v>
      </c>
      <c r="Q16" s="42"/>
      <c r="R16" s="42"/>
      <c r="S16" s="42"/>
      <c r="T16" s="42"/>
      <c r="U16" s="42"/>
      <c r="V16" s="226">
        <f>G21+N21+U21+AB21</f>
        <v>3.6499999999999998E-2</v>
      </c>
      <c r="W16" s="227"/>
      <c r="X16" s="240"/>
      <c r="Y16" s="240"/>
      <c r="Z16" s="240"/>
      <c r="AA16" s="240"/>
      <c r="AB16" s="240"/>
      <c r="AC16" s="240"/>
      <c r="AD16" s="240"/>
      <c r="AE16" s="240"/>
      <c r="AF16" s="240"/>
      <c r="AG16" s="240"/>
      <c r="AH16" s="240"/>
      <c r="AI16" s="240"/>
      <c r="AJ16" s="240"/>
      <c r="AK16" s="240"/>
      <c r="AL16" s="240"/>
      <c r="AM16" s="241"/>
      <c r="AN16" s="29"/>
      <c r="AO16" s="21">
        <f t="shared" si="0"/>
        <v>3.5000000000000003E-2</v>
      </c>
      <c r="AP16" s="21">
        <f>AO16+AU16</f>
        <v>4.179999999999999E-2</v>
      </c>
      <c r="AQ16" s="36">
        <f>AVERAGE(K15,N15)</f>
        <v>4.8600000000000004E-2</v>
      </c>
      <c r="AR16" s="21">
        <f>AS16-AU16</f>
        <v>5.5400000000000012E-2</v>
      </c>
      <c r="AS16" s="37">
        <f>N15</f>
        <v>6.2199999999999998E-2</v>
      </c>
      <c r="AT16" s="21">
        <f t="shared" si="1"/>
        <v>1.3599999999999971E-2</v>
      </c>
      <c r="AU16" s="37">
        <f t="shared" si="2"/>
        <v>6.7999999999999857E-3</v>
      </c>
    </row>
    <row r="17" spans="1:47" x14ac:dyDescent="0.2">
      <c r="A17" s="18"/>
      <c r="B17" s="19"/>
      <c r="C17" s="19"/>
      <c r="D17" s="19"/>
      <c r="E17" s="19"/>
      <c r="F17" s="19"/>
      <c r="G17" s="19"/>
      <c r="H17" s="19"/>
      <c r="I17" s="19"/>
      <c r="J17" s="19"/>
      <c r="K17" s="17"/>
      <c r="L17" s="17"/>
      <c r="M17" s="17"/>
      <c r="N17" s="17"/>
      <c r="O17" s="17"/>
      <c r="P17" s="17"/>
      <c r="Q17" s="17"/>
      <c r="R17" s="17"/>
      <c r="S17" s="17"/>
      <c r="T17" s="17"/>
      <c r="U17" s="17"/>
      <c r="V17" s="17"/>
      <c r="W17" s="17"/>
      <c r="X17" s="17"/>
      <c r="Y17" s="17"/>
      <c r="Z17" s="17"/>
      <c r="AA17" s="17"/>
      <c r="AB17" s="17"/>
      <c r="AC17" s="43"/>
      <c r="AD17" s="17"/>
      <c r="AE17" s="17"/>
      <c r="AF17" s="17"/>
      <c r="AG17" s="17"/>
      <c r="AH17" s="17"/>
      <c r="AI17" s="17"/>
      <c r="AJ17" s="17"/>
      <c r="AK17" s="17"/>
      <c r="AL17" s="17"/>
      <c r="AM17" s="20"/>
      <c r="AN17" s="17"/>
      <c r="AO17" s="21">
        <f t="shared" si="0"/>
        <v>3.6499999999999998E-2</v>
      </c>
      <c r="AP17" s="21">
        <v>5.6499999999999995E-2</v>
      </c>
      <c r="AQ17" s="21">
        <v>5.6499999999999995E-2</v>
      </c>
      <c r="AR17" s="21">
        <v>5.6499999999999995E-2</v>
      </c>
      <c r="AS17" s="21">
        <v>5.6499999999999995E-2</v>
      </c>
      <c r="AT17" s="21">
        <f t="shared" si="1"/>
        <v>1.154700538379248E-2</v>
      </c>
      <c r="AU17" s="37">
        <f t="shared" si="2"/>
        <v>5.7735026918962398E-3</v>
      </c>
    </row>
    <row r="18" spans="1:47" x14ac:dyDescent="0.2">
      <c r="A18" s="18" t="s">
        <v>65</v>
      </c>
      <c r="B18" s="19"/>
      <c r="C18" s="19"/>
      <c r="D18" s="19"/>
      <c r="E18" s="19"/>
      <c r="F18" s="19"/>
      <c r="G18" s="19"/>
      <c r="H18" s="19"/>
      <c r="I18" s="19"/>
      <c r="J18" s="19"/>
      <c r="K18" s="17"/>
      <c r="L18" s="17"/>
      <c r="M18" s="17"/>
      <c r="N18" s="17"/>
      <c r="O18" s="17"/>
      <c r="P18" s="17"/>
      <c r="Q18" s="17"/>
      <c r="R18" s="17"/>
      <c r="S18" s="19"/>
      <c r="T18" s="17"/>
      <c r="U18" s="17"/>
      <c r="V18" s="17"/>
      <c r="W18" s="17"/>
      <c r="X18" s="17"/>
      <c r="Y18" s="17"/>
      <c r="Z18" s="44" t="s">
        <v>66</v>
      </c>
      <c r="AA18" s="17"/>
      <c r="AB18" s="17"/>
      <c r="AC18" s="17" t="s">
        <v>67</v>
      </c>
      <c r="AD18" s="17"/>
      <c r="AE18" s="17"/>
      <c r="AF18" s="17"/>
      <c r="AG18" s="17"/>
      <c r="AH18" s="17"/>
      <c r="AI18" s="17"/>
      <c r="AJ18" s="17"/>
      <c r="AK18" s="17"/>
      <c r="AL18" s="17"/>
      <c r="AM18" s="20"/>
      <c r="AN18" s="17"/>
      <c r="AO18" s="21"/>
      <c r="AQ18" s="21"/>
    </row>
    <row r="19" spans="1:47" x14ac:dyDescent="0.2">
      <c r="A19" s="18"/>
      <c r="B19" s="19"/>
      <c r="C19" s="19"/>
      <c r="D19" s="19"/>
      <c r="E19" s="19"/>
      <c r="F19" s="213" t="s">
        <v>40</v>
      </c>
      <c r="G19" s="214"/>
      <c r="H19" s="214"/>
      <c r="I19" s="214"/>
      <c r="J19" s="214"/>
      <c r="K19" s="215"/>
      <c r="L19" s="17"/>
      <c r="M19" s="213" t="s">
        <v>40</v>
      </c>
      <c r="N19" s="214"/>
      <c r="O19" s="214"/>
      <c r="P19" s="214"/>
      <c r="Q19" s="214"/>
      <c r="R19" s="215"/>
      <c r="S19" s="17"/>
      <c r="T19" s="213" t="s">
        <v>40</v>
      </c>
      <c r="U19" s="214"/>
      <c r="V19" s="214"/>
      <c r="W19" s="214"/>
      <c r="X19" s="214"/>
      <c r="Y19" s="215"/>
      <c r="Z19" s="17"/>
      <c r="AA19" s="213" t="s">
        <v>40</v>
      </c>
      <c r="AB19" s="214"/>
      <c r="AC19" s="214"/>
      <c r="AD19" s="214"/>
      <c r="AE19" s="214"/>
      <c r="AF19" s="215"/>
      <c r="AG19" s="17"/>
      <c r="AH19" s="17"/>
      <c r="AI19" s="17"/>
      <c r="AJ19" s="17"/>
      <c r="AK19" s="17"/>
      <c r="AL19" s="17"/>
      <c r="AM19" s="20"/>
      <c r="AN19" s="17"/>
      <c r="AO19" s="21"/>
      <c r="AQ19" s="21"/>
    </row>
    <row r="20" spans="1:47" x14ac:dyDescent="0.2">
      <c r="A20" s="18"/>
      <c r="B20" s="19"/>
      <c r="C20" s="19"/>
      <c r="D20" s="19"/>
      <c r="E20" s="19"/>
      <c r="F20" s="216"/>
      <c r="G20" s="217"/>
      <c r="H20" s="217"/>
      <c r="I20" s="217"/>
      <c r="J20" s="217"/>
      <c r="K20" s="218"/>
      <c r="L20" s="17"/>
      <c r="M20" s="216"/>
      <c r="N20" s="217"/>
      <c r="O20" s="217"/>
      <c r="P20" s="217"/>
      <c r="Q20" s="217"/>
      <c r="R20" s="218"/>
      <c r="S20" s="17"/>
      <c r="T20" s="216"/>
      <c r="U20" s="217"/>
      <c r="V20" s="217"/>
      <c r="W20" s="217"/>
      <c r="X20" s="217"/>
      <c r="Y20" s="218"/>
      <c r="Z20" s="17"/>
      <c r="AA20" s="216"/>
      <c r="AB20" s="217"/>
      <c r="AC20" s="217"/>
      <c r="AD20" s="217"/>
      <c r="AE20" s="217"/>
      <c r="AF20" s="218"/>
      <c r="AG20" s="17"/>
      <c r="AH20" s="17"/>
      <c r="AI20" s="17"/>
      <c r="AJ20" s="17"/>
      <c r="AK20" s="17"/>
      <c r="AL20" s="17"/>
      <c r="AM20" s="20"/>
      <c r="AN20" s="17"/>
      <c r="AO20" s="21"/>
      <c r="AQ20" s="21"/>
    </row>
    <row r="21" spans="1:47" x14ac:dyDescent="0.2">
      <c r="A21" s="18"/>
      <c r="B21" s="19"/>
      <c r="C21" s="19"/>
      <c r="D21" s="19"/>
      <c r="E21" s="19"/>
      <c r="F21" s="45" t="s">
        <v>49</v>
      </c>
      <c r="G21" s="209">
        <v>0.03</v>
      </c>
      <c r="H21" s="209"/>
      <c r="I21" s="46"/>
      <c r="J21" s="209"/>
      <c r="K21" s="210"/>
      <c r="L21" s="17"/>
      <c r="M21" s="45" t="s">
        <v>49</v>
      </c>
      <c r="N21" s="209">
        <v>6.4999999999999997E-3</v>
      </c>
      <c r="O21" s="209"/>
      <c r="P21" s="46"/>
      <c r="Q21" s="209"/>
      <c r="R21" s="210"/>
      <c r="S21" s="17"/>
      <c r="T21" s="45" t="s">
        <v>49</v>
      </c>
      <c r="U21" s="209">
        <v>0</v>
      </c>
      <c r="V21" s="209"/>
      <c r="W21" s="46"/>
      <c r="X21" s="209"/>
      <c r="Y21" s="210"/>
      <c r="Z21" s="17"/>
      <c r="AA21" s="45" t="s">
        <v>49</v>
      </c>
      <c r="AB21" s="209">
        <v>0</v>
      </c>
      <c r="AC21" s="209"/>
      <c r="AD21" s="46"/>
      <c r="AE21" s="209"/>
      <c r="AF21" s="210"/>
      <c r="AG21" s="17"/>
      <c r="AH21" s="17"/>
      <c r="AI21" s="17"/>
      <c r="AJ21" s="17"/>
      <c r="AK21" s="17"/>
      <c r="AL21" s="17"/>
      <c r="AM21" s="20"/>
      <c r="AN21" s="17"/>
      <c r="AO21" s="21"/>
      <c r="AQ21" s="21"/>
    </row>
    <row r="22" spans="1:47" x14ac:dyDescent="0.2">
      <c r="A22" s="18"/>
      <c r="B22" s="19"/>
      <c r="C22" s="19"/>
      <c r="D22" s="19"/>
      <c r="E22" s="19"/>
      <c r="F22" s="47"/>
      <c r="G22" s="48"/>
      <c r="H22" s="48"/>
      <c r="I22" s="44"/>
      <c r="J22" s="48"/>
      <c r="K22" s="48"/>
      <c r="L22" s="17"/>
      <c r="M22" s="47"/>
      <c r="N22" s="48"/>
      <c r="O22" s="48"/>
      <c r="P22" s="44"/>
      <c r="Q22" s="48"/>
      <c r="R22" s="48"/>
      <c r="S22" s="17"/>
      <c r="T22" s="47"/>
      <c r="U22" s="48"/>
      <c r="V22" s="48"/>
      <c r="W22" s="44"/>
      <c r="X22" s="48"/>
      <c r="Y22" s="48"/>
      <c r="Z22" s="17"/>
      <c r="AA22" s="47"/>
      <c r="AB22" s="48"/>
      <c r="AC22" s="48"/>
      <c r="AD22" s="44"/>
      <c r="AE22" s="48"/>
      <c r="AF22" s="48"/>
      <c r="AG22" s="17"/>
      <c r="AH22" s="17"/>
      <c r="AI22" s="17"/>
      <c r="AJ22" s="17"/>
      <c r="AK22" s="17"/>
      <c r="AL22" s="17"/>
      <c r="AM22" s="20"/>
      <c r="AN22" s="17"/>
      <c r="AO22" s="21"/>
      <c r="AQ22" s="21"/>
    </row>
    <row r="23" spans="1:47" x14ac:dyDescent="0.2">
      <c r="A23" s="211" t="s">
        <v>68</v>
      </c>
      <c r="B23" s="212"/>
      <c r="C23" s="212"/>
      <c r="D23" s="212"/>
      <c r="E23" s="212"/>
      <c r="F23" s="212"/>
      <c r="G23" s="212"/>
      <c r="H23" s="212"/>
      <c r="I23" s="212"/>
      <c r="J23" s="212"/>
      <c r="K23" s="212"/>
      <c r="L23" s="212"/>
      <c r="M23" s="212"/>
      <c r="N23" s="212"/>
      <c r="O23" s="212"/>
      <c r="P23" s="212"/>
      <c r="Q23" s="212"/>
      <c r="R23" s="212"/>
      <c r="S23" s="212"/>
      <c r="T23" s="212"/>
      <c r="U23" s="212"/>
      <c r="V23" s="212"/>
      <c r="W23" s="212"/>
      <c r="X23" s="212"/>
      <c r="Y23" s="212"/>
      <c r="Z23" s="212"/>
      <c r="AA23" s="212"/>
      <c r="AB23" s="212"/>
      <c r="AC23" s="212"/>
      <c r="AD23" s="212"/>
      <c r="AE23" s="212"/>
      <c r="AF23" s="212"/>
      <c r="AG23" s="212"/>
      <c r="AH23" s="212"/>
      <c r="AI23" s="212"/>
      <c r="AJ23" s="212"/>
      <c r="AK23" s="212"/>
      <c r="AL23" s="212"/>
      <c r="AM23" s="20"/>
      <c r="AN23" s="17"/>
      <c r="AO23" s="21"/>
    </row>
    <row r="24" spans="1:47" x14ac:dyDescent="0.2">
      <c r="A24" s="18" t="s">
        <v>69</v>
      </c>
      <c r="B24" s="19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20"/>
      <c r="AN24" s="17"/>
      <c r="AO24" s="21"/>
    </row>
    <row r="25" spans="1:47" x14ac:dyDescent="0.2">
      <c r="A25" s="49" t="s">
        <v>70</v>
      </c>
      <c r="B25" s="50"/>
      <c r="C25" s="50"/>
      <c r="D25" s="50"/>
      <c r="E25" s="50"/>
      <c r="F25" s="51"/>
      <c r="G25" s="52"/>
      <c r="H25" s="52"/>
      <c r="I25" s="53"/>
      <c r="J25" s="52"/>
      <c r="K25" s="52"/>
      <c r="L25" s="54"/>
      <c r="M25" s="51"/>
      <c r="N25" s="52"/>
      <c r="O25" s="52"/>
      <c r="P25" s="53"/>
      <c r="Q25" s="52"/>
      <c r="R25" s="52"/>
      <c r="S25" s="54"/>
      <c r="T25" s="51"/>
      <c r="U25" s="52"/>
      <c r="V25" s="52"/>
      <c r="W25" s="53"/>
      <c r="X25" s="52"/>
      <c r="Y25" s="52"/>
      <c r="Z25" s="54"/>
      <c r="AA25" s="51"/>
      <c r="AB25" s="52"/>
      <c r="AC25" s="52"/>
      <c r="AD25" s="53"/>
      <c r="AE25" s="52"/>
      <c r="AF25" s="52"/>
      <c r="AG25" s="54"/>
      <c r="AH25" s="54"/>
      <c r="AI25" s="54"/>
      <c r="AJ25" s="54"/>
      <c r="AK25" s="54"/>
      <c r="AL25" s="54"/>
      <c r="AM25" s="55"/>
      <c r="AN25" s="17"/>
    </row>
  </sheetData>
  <mergeCells count="48">
    <mergeCell ref="A1:AM1"/>
    <mergeCell ref="A2:AM2"/>
    <mergeCell ref="A3:AM3"/>
    <mergeCell ref="A4:AM4"/>
    <mergeCell ref="B5:AG5"/>
    <mergeCell ref="AH5:AI5"/>
    <mergeCell ref="AJ5:AM5"/>
    <mergeCell ref="I7:AM7"/>
    <mergeCell ref="J9:O10"/>
    <mergeCell ref="P9:W10"/>
    <mergeCell ref="X9:AH10"/>
    <mergeCell ref="AI9:AM10"/>
    <mergeCell ref="AO10:AP10"/>
    <mergeCell ref="AQ10:AQ11"/>
    <mergeCell ref="AR10:AS10"/>
    <mergeCell ref="AU10:AU11"/>
    <mergeCell ref="K11:L11"/>
    <mergeCell ref="N11:O11"/>
    <mergeCell ref="V11:W11"/>
    <mergeCell ref="X11:AM16"/>
    <mergeCell ref="K12:L12"/>
    <mergeCell ref="N12:O12"/>
    <mergeCell ref="V12:W12"/>
    <mergeCell ref="K13:L13"/>
    <mergeCell ref="N13:O13"/>
    <mergeCell ref="V13:W13"/>
    <mergeCell ref="K14:L14"/>
    <mergeCell ref="N14:O14"/>
    <mergeCell ref="V14:W14"/>
    <mergeCell ref="K15:L15"/>
    <mergeCell ref="N15:O15"/>
    <mergeCell ref="V15:W15"/>
    <mergeCell ref="K16:L16"/>
    <mergeCell ref="N16:O16"/>
    <mergeCell ref="V16:W16"/>
    <mergeCell ref="AB21:AC21"/>
    <mergeCell ref="AE21:AF21"/>
    <mergeCell ref="A23:AL23"/>
    <mergeCell ref="F19:K20"/>
    <mergeCell ref="M19:R20"/>
    <mergeCell ref="T19:Y20"/>
    <mergeCell ref="AA19:AF20"/>
    <mergeCell ref="G21:H21"/>
    <mergeCell ref="J21:K21"/>
    <mergeCell ref="N21:O21"/>
    <mergeCell ref="Q21:R21"/>
    <mergeCell ref="U21:V21"/>
    <mergeCell ref="X21:Y21"/>
  </mergeCells>
  <printOptions horizontalCentered="1"/>
  <pageMargins left="0.39370078740157483" right="0.39370078740157483" top="0.39370078740157483" bottom="0.39370078740157483" header="0" footer="0"/>
  <pageSetup paperSize="9" scale="71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5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4</vt:i4>
      </vt:variant>
      <vt:variant>
        <vt:lpstr>Intervalos Nomeados</vt:lpstr>
      </vt:variant>
      <vt:variant>
        <vt:i4>5</vt:i4>
      </vt:variant>
    </vt:vector>
  </HeadingPairs>
  <TitlesOfParts>
    <vt:vector size="9" baseType="lpstr">
      <vt:lpstr>ORÇAMENTO</vt:lpstr>
      <vt:lpstr>CRONOGRAMA</vt:lpstr>
      <vt:lpstr>CP BDI OBRA</vt:lpstr>
      <vt:lpstr>CP BDI MATERIAIS</vt:lpstr>
      <vt:lpstr>'CP BDI MATERIAIS'!Area_de_impressao</vt:lpstr>
      <vt:lpstr>'CP BDI OBRA'!Area_de_impressao</vt:lpstr>
      <vt:lpstr>CRONOGRAMA!Area_de_impressao</vt:lpstr>
      <vt:lpstr>ORÇAMENTO!Area_de_impressao</vt:lpstr>
      <vt:lpstr>ORÇAMENTO!Titulos_de_impressao</vt:lpstr>
    </vt:vector>
  </TitlesOfParts>
  <Company>SESC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Juliana Oliveira Almeida</dc:creator>
  <dc:description/>
  <cp:lastModifiedBy>SSLICOM</cp:lastModifiedBy>
  <cp:revision>1</cp:revision>
  <cp:lastPrinted>2024-10-08T16:22:18Z</cp:lastPrinted>
  <dcterms:created xsi:type="dcterms:W3CDTF">2011-12-07T12:53:10Z</dcterms:created>
  <dcterms:modified xsi:type="dcterms:W3CDTF">2024-10-15T14:44:53Z</dcterms:modified>
  <dc:language>pt-BR</dc:language>
</cp:coreProperties>
</file>